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</sheets>
  <definedNames>
    <definedName name="_xlnm.Print_Area" localSheetId="0">'Лист1'!$A$1:$X$82</definedName>
  </definedNames>
  <calcPr fullCalcOnLoad="1"/>
</workbook>
</file>

<file path=xl/sharedStrings.xml><?xml version="1.0" encoding="utf-8"?>
<sst xmlns="http://schemas.openxmlformats.org/spreadsheetml/2006/main" count="245" uniqueCount="186">
  <si>
    <t>Индекс</t>
  </si>
  <si>
    <t>Наименование циклов, разделов, дисциплин,
 профессиональных модулей, МДК, практик</t>
  </si>
  <si>
    <t>Формы промежуточной аттестации</t>
  </si>
  <si>
    <t>Учебная нагрузка обучающихся (час.)</t>
  </si>
  <si>
    <t>максимальная</t>
  </si>
  <si>
    <t>всего занятий</t>
  </si>
  <si>
    <t>Обязательная аудиторная</t>
  </si>
  <si>
    <t>Занятий в группах и потоках 
(лекций, семинаров, уроков и т.п.)</t>
  </si>
  <si>
    <t>занятий в подгруппах
 (лаб. И практ. Занятий)</t>
  </si>
  <si>
    <t>курсовых работ (проектов</t>
  </si>
  <si>
    <t xml:space="preserve">3. План учебного процесса </t>
  </si>
  <si>
    <t>Распределение обязательной нагрузки по курсам и
 семестрам (час. В семестр)</t>
  </si>
  <si>
    <t>II курс</t>
  </si>
  <si>
    <t>I курс</t>
  </si>
  <si>
    <t>III курс</t>
  </si>
  <si>
    <t>IV курс</t>
  </si>
  <si>
    <t>О.00</t>
  </si>
  <si>
    <t>ОГСЭ.00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</si>
  <si>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</si>
  <si>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</si>
  <si>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</si>
  <si>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</si>
  <si>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</si>
  <si>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</si>
  <si>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</si>
  <si>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</si>
  <si>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</si>
  <si>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</si>
  <si>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</si>
  <si>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</si>
  <si>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>П.00</t>
  </si>
  <si>
    <t>ОП.00</t>
  </si>
  <si>
    <t xml:space="preserve">Общепрофессиональные дисциплины </t>
  </si>
  <si>
    <t>Инженерная графика</t>
  </si>
  <si>
    <t>Техническая механика</t>
  </si>
  <si>
    <t>Электротехника и электроника</t>
  </si>
  <si>
    <t>Безопасность жизнедеятельности</t>
  </si>
  <si>
    <t>ПМ.00</t>
  </si>
  <si>
    <t>Профессиональные модули</t>
  </si>
  <si>
    <t>ПМ.01</t>
  </si>
  <si>
    <t>МДК.01.01</t>
  </si>
  <si>
    <t>МДК.01.02</t>
  </si>
  <si>
    <t>УП.01</t>
  </si>
  <si>
    <t>Учебная практика</t>
  </si>
  <si>
    <t>ПП.01</t>
  </si>
  <si>
    <t>Производственная практика</t>
  </si>
  <si>
    <t>ПМ.02</t>
  </si>
  <si>
    <t>МДК.02.01</t>
  </si>
  <si>
    <t>УП.02</t>
  </si>
  <si>
    <t>ПП.02</t>
  </si>
  <si>
    <t>ПМ.03</t>
  </si>
  <si>
    <t>Выполнение работ по одной или нескольким профессиям рабочих, должностям служащих</t>
  </si>
  <si>
    <t>МДК.03.01</t>
  </si>
  <si>
    <t>УП.03</t>
  </si>
  <si>
    <t>ПП.03</t>
  </si>
  <si>
    <t>Всего</t>
  </si>
  <si>
    <t>ПДП</t>
  </si>
  <si>
    <t xml:space="preserve">Преддипломная практика </t>
  </si>
  <si>
    <t>ГИА</t>
  </si>
  <si>
    <t>Государственная итоговая аттестация</t>
  </si>
  <si>
    <t>учебной практики</t>
  </si>
  <si>
    <t>экзаменов</t>
  </si>
  <si>
    <t>дифф. зачетов</t>
  </si>
  <si>
    <t>зачетов</t>
  </si>
  <si>
    <t>Химия</t>
  </si>
  <si>
    <t xml:space="preserve">Физическая культура </t>
  </si>
  <si>
    <t>ОБЖ</t>
  </si>
  <si>
    <t>Физика</t>
  </si>
  <si>
    <t>в т. ч.</t>
  </si>
  <si>
    <t>дз</t>
  </si>
  <si>
    <t>самостоятельная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</si>
  <si>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</si>
  <si>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</si>
  <si>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</si>
  <si>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</si>
  <si>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</si>
  <si>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</si>
  <si>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</si>
  <si>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</si>
  <si>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</si>
  <si>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Э</t>
  </si>
  <si>
    <t>ОГСЭ.05</t>
  </si>
  <si>
    <t>ЕН.03</t>
  </si>
  <si>
    <t>ОП.10</t>
  </si>
  <si>
    <t>ОП.11</t>
  </si>
  <si>
    <t>ОП.12</t>
  </si>
  <si>
    <r>
      <t>производст. практики / 
преддипл. практика</t>
    </r>
    <r>
      <rPr>
        <i/>
        <sz val="8"/>
        <color indexed="8"/>
        <rFont val="Times New Roman"/>
        <family val="1"/>
      </rPr>
      <t xml:space="preserve"> </t>
    </r>
  </si>
  <si>
    <t>Э кв</t>
  </si>
  <si>
    <t>ОГСЭ.06</t>
  </si>
  <si>
    <t>Выпускная квалификационная работа (дипломная работа, дипломный проект)</t>
  </si>
  <si>
    <t>ОУД.01</t>
  </si>
  <si>
    <t>ОУД.02</t>
  </si>
  <si>
    <t>ОУД.03</t>
  </si>
  <si>
    <t>ОУД.04</t>
  </si>
  <si>
    <t>ОУД.05</t>
  </si>
  <si>
    <t>ОУД.06</t>
  </si>
  <si>
    <t>ОУД.07</t>
  </si>
  <si>
    <t>ОУД.08</t>
  </si>
  <si>
    <t>ОУД.09</t>
  </si>
  <si>
    <t>ОУД.10</t>
  </si>
  <si>
    <t>ОУД.11</t>
  </si>
  <si>
    <t>Информатика</t>
  </si>
  <si>
    <t>ОУД.12</t>
  </si>
  <si>
    <t>Общеобразовательные учебные дисциплины</t>
  </si>
  <si>
    <t xml:space="preserve">Русский язык </t>
  </si>
  <si>
    <t>Литература</t>
  </si>
  <si>
    <t>Основы учебно-исследовательской и проектной деятельности</t>
  </si>
  <si>
    <t>Консультации из расчета 4 часа на одного обучающегося на каждый учебный год</t>
  </si>
  <si>
    <t>Защита выпускной квалификационной работы с 15.06.  по 29.06.  (всего 2 нед.)</t>
  </si>
  <si>
    <t xml:space="preserve">1 семестр </t>
  </si>
  <si>
    <t xml:space="preserve">2 семестр 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</si>
  <si>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</si>
  <si>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</si>
  <si>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</si>
  <si>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</si>
  <si>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 xml:space="preserve">7 семестр </t>
  </si>
  <si>
    <t xml:space="preserve">8 семестр </t>
  </si>
  <si>
    <t>20.02.04</t>
  </si>
  <si>
    <t>История Пожарной охраны России и Пермского края</t>
  </si>
  <si>
    <t>Пожарно-строевая подготовка</t>
  </si>
  <si>
    <t xml:space="preserve">Общий гуманитарный и социально-экономический учебный цикл </t>
  </si>
  <si>
    <t xml:space="preserve">Математический и общий естественнонаучный учебный цикл </t>
  </si>
  <si>
    <t xml:space="preserve">Профессиональный учебный цикл </t>
  </si>
  <si>
    <t>Информатика и информационно-коммуникационные технологии в профессиональной деятельности</t>
  </si>
  <si>
    <t xml:space="preserve">Экологические основы природопользования </t>
  </si>
  <si>
    <t>Стандартизация, метрология и подтверждение соответствия</t>
  </si>
  <si>
    <t>Термодинамика, теплопередача и гидравлика</t>
  </si>
  <si>
    <t>Теория горения и взрыва</t>
  </si>
  <si>
    <t>Психология экстремальных ситуаций</t>
  </si>
  <si>
    <t>Здания и сооружения</t>
  </si>
  <si>
    <t>Автоматизированные системы управления и связь</t>
  </si>
  <si>
    <t>Экономические аспекты обеспечения пожарной безопасности</t>
  </si>
  <si>
    <t>Медико-биологические основы безопасности жизнедеятельности</t>
  </si>
  <si>
    <t>Организация службы пожаротушения и проведение работ по тушению пожаров и ликвидации последствий чрезвычайных ситуаций</t>
  </si>
  <si>
    <t>Организация службы и подготовки в подразделениях пожарной охраны</t>
  </si>
  <si>
    <t>Тактика тушения пожаров</t>
  </si>
  <si>
    <t>Тактика аварийно-спасательных работ</t>
  </si>
  <si>
    <t>МДК.01.03</t>
  </si>
  <si>
    <t>Осуществление государственных мер в области обеспечения пожарной безопасности</t>
  </si>
  <si>
    <t>Организация деятельности государственного пожарного надзора</t>
  </si>
  <si>
    <t>Пожарная профилактика</t>
  </si>
  <si>
    <t>Правовые основы профессиональной деятельности</t>
  </si>
  <si>
    <t>МДК.02.02</t>
  </si>
  <si>
    <t>МДК.02.03</t>
  </si>
  <si>
    <t>Ремонт и обслуживание технических средств, используемых для предупреждения, тушения пожаров и проведения аварийно-спасательных работ</t>
  </si>
  <si>
    <t>Пожарно-спасательная техника и оборудование</t>
  </si>
  <si>
    <t>16781 Пожарный</t>
  </si>
  <si>
    <t>МДК.04.01</t>
  </si>
  <si>
    <t>МДК.04.02</t>
  </si>
  <si>
    <t>ПМ.04</t>
  </si>
  <si>
    <t>УП.04</t>
  </si>
  <si>
    <t>ПП.04</t>
  </si>
  <si>
    <t>1 сем.</t>
  </si>
  <si>
    <t>2 сем.</t>
  </si>
  <si>
    <t>3 сем.</t>
  </si>
  <si>
    <t>4 сем.</t>
  </si>
  <si>
    <t>5 сем.</t>
  </si>
  <si>
    <t>6 сем.</t>
  </si>
  <si>
    <t>7 сем.</t>
  </si>
  <si>
    <t>8 сем.</t>
  </si>
  <si>
    <t xml:space="preserve">
17нед.</t>
  </si>
  <si>
    <t xml:space="preserve">
22нед.</t>
  </si>
  <si>
    <t xml:space="preserve">
17нед. </t>
  </si>
  <si>
    <t xml:space="preserve">1 нед. </t>
  </si>
  <si>
    <t xml:space="preserve">3 нед. </t>
  </si>
  <si>
    <t xml:space="preserve">5 нед. </t>
  </si>
  <si>
    <t xml:space="preserve">
8 нед.</t>
  </si>
  <si>
    <t>180/
144</t>
  </si>
  <si>
    <t>11442 Водитель автомобиля</t>
  </si>
  <si>
    <t>дисциплин и МДК</t>
  </si>
  <si>
    <t>Выполнение  выпускной квалификационной работы  с 18.05.  по 14.06.  (всего 4 нед.)</t>
  </si>
  <si>
    <t xml:space="preserve">
20нед.</t>
  </si>
  <si>
    <t>Астрономия</t>
  </si>
  <si>
    <t xml:space="preserve">11 нед. </t>
  </si>
  <si>
    <t xml:space="preserve">4 нед. </t>
  </si>
  <si>
    <t xml:space="preserve">
16нед.</t>
  </si>
  <si>
    <t xml:space="preserve">Э </t>
  </si>
  <si>
    <t xml:space="preserve">10 нед. </t>
  </si>
  <si>
    <t>13нед.</t>
  </si>
  <si>
    <t>з</t>
  </si>
  <si>
    <t>ПБ</t>
  </si>
  <si>
    <t>Общие учебные дисциплины</t>
  </si>
  <si>
    <t>По выбору из объязательных учебных дисциплин</t>
  </si>
  <si>
    <t>Дополнительные учебные дисциплины</t>
  </si>
  <si>
    <t>Родная литература</t>
  </si>
  <si>
    <t>УД.01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</si>
</sst>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Calibri"/>
      <family val="2"/>
    </font>
    <font>
      <b/>
      <sz val="8"/>
      <color indexed="8"/>
      <name val="Times New Roman"/>
      <family val="1"/>
    </font>
    <font>
      <sz val="8"/>
      <name val="Calibri"/>
      <family val="2"/>
    </font>
    <font>
      <b/>
      <sz val="16"/>
      <color indexed="8"/>
      <name val="Calibri"/>
      <family val="2"/>
    </font>
    <font>
      <i/>
      <sz val="8"/>
      <color indexed="8"/>
      <name val="Times New Roman"/>
      <family val="1"/>
    </font>
    <font>
      <sz val="9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7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4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9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1" fontId="3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" fontId="3" fillId="0" borderId="12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right"/>
    </xf>
    <xf numFmtId="0" fontId="4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17" fillId="0" borderId="10" xfId="0" applyFont="1" applyBorder="1" applyAlignment="1">
      <alignment wrapText="1"/>
    </xf>
    <xf numFmtId="0" fontId="10" fillId="0" borderId="11" xfId="0" applyFont="1" applyBorder="1" applyAlignment="1">
      <alignment wrapText="1"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justify" wrapText="1"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 horizontal="center" wrapText="1"/>
    </xf>
    <xf numFmtId="0" fontId="4" fillId="33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8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4" fillId="0" borderId="15" xfId="0" applyFont="1" applyBorder="1" applyAlignment="1">
      <alignment horizontal="left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76" fontId="7" fillId="0" borderId="10" xfId="0" applyNumberFormat="1" applyFont="1" applyBorder="1" applyAlignment="1">
      <alignment horizontal="center"/>
    </xf>
    <xf numFmtId="0" fontId="13" fillId="0" borderId="17" xfId="0" applyFont="1" applyBorder="1" applyAlignment="1">
      <alignment wrapText="1"/>
    </xf>
    <xf numFmtId="0" fontId="6" fillId="0" borderId="17" xfId="0" applyFont="1" applyBorder="1" applyAlignment="1">
      <alignment wrapText="1"/>
    </xf>
    <xf numFmtId="0" fontId="16" fillId="0" borderId="17" xfId="0" applyFont="1" applyBorder="1" applyAlignment="1">
      <alignment wrapText="1"/>
    </xf>
    <xf numFmtId="0" fontId="13" fillId="0" borderId="18" xfId="0" applyFont="1" applyBorder="1" applyAlignment="1">
      <alignment wrapText="1"/>
    </xf>
    <xf numFmtId="0" fontId="7" fillId="0" borderId="19" xfId="0" applyFont="1" applyBorder="1" applyAlignment="1">
      <alignment/>
    </xf>
    <xf numFmtId="0" fontId="7" fillId="0" borderId="0" xfId="0" applyFont="1" applyAlignment="1">
      <alignment/>
    </xf>
    <xf numFmtId="1" fontId="4" fillId="0" borderId="11" xfId="0" applyNumberFormat="1" applyFont="1" applyBorder="1" applyAlignment="1">
      <alignment horizontal="center" wrapText="1"/>
    </xf>
    <xf numFmtId="1" fontId="4" fillId="33" borderId="10" xfId="0" applyNumberFormat="1" applyFont="1" applyFill="1" applyBorder="1" applyAlignment="1">
      <alignment horizontal="center" wrapText="1"/>
    </xf>
    <xf numFmtId="1" fontId="2" fillId="0" borderId="10" xfId="0" applyNumberFormat="1" applyFont="1" applyBorder="1" applyAlignment="1">
      <alignment horizontal="center"/>
    </xf>
    <xf numFmtId="0" fontId="18" fillId="0" borderId="20" xfId="0" applyFont="1" applyBorder="1" applyAlignment="1">
      <alignment wrapText="1"/>
    </xf>
    <xf numFmtId="0" fontId="18" fillId="34" borderId="20" xfId="0" applyFont="1" applyFill="1" applyBorder="1" applyAlignment="1">
      <alignment wrapText="1"/>
    </xf>
    <xf numFmtId="0" fontId="18" fillId="0" borderId="2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19" fillId="0" borderId="10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18" fillId="35" borderId="10" xfId="0" applyFont="1" applyFill="1" applyBorder="1" applyAlignment="1">
      <alignment wrapText="1"/>
    </xf>
    <xf numFmtId="0" fontId="18" fillId="34" borderId="10" xfId="0" applyFont="1" applyFill="1" applyBorder="1" applyAlignment="1">
      <alignment wrapText="1"/>
    </xf>
    <xf numFmtId="0" fontId="13" fillId="0" borderId="11" xfId="0" applyFont="1" applyBorder="1" applyAlignment="1">
      <alignment vertical="center" wrapText="1"/>
    </xf>
    <xf numFmtId="0" fontId="7" fillId="0" borderId="19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7" fillId="0" borderId="15" xfId="0" applyFont="1" applyBorder="1" applyAlignment="1">
      <alignment horizontal="center"/>
    </xf>
    <xf numFmtId="0" fontId="18" fillId="0" borderId="22" xfId="0" applyFont="1" applyFill="1" applyBorder="1" applyAlignment="1">
      <alignment horizontal="center" wrapText="1"/>
    </xf>
    <xf numFmtId="0" fontId="18" fillId="0" borderId="23" xfId="0" applyFont="1" applyFill="1" applyBorder="1" applyAlignment="1">
      <alignment horizontal="center" wrapText="1"/>
    </xf>
    <xf numFmtId="0" fontId="10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0" fillId="0" borderId="15" xfId="0" applyBorder="1" applyAlignment="1">
      <alignment/>
    </xf>
    <xf numFmtId="1" fontId="4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/>
    </xf>
    <xf numFmtId="0" fontId="18" fillId="0" borderId="10" xfId="0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17" fillId="0" borderId="10" xfId="0" applyFont="1" applyBorder="1" applyAlignment="1">
      <alignment/>
    </xf>
    <xf numFmtId="0" fontId="10" fillId="0" borderId="20" xfId="0" applyFont="1" applyBorder="1" applyAlignment="1">
      <alignment wrapText="1"/>
    </xf>
    <xf numFmtId="0" fontId="10" fillId="0" borderId="20" xfId="0" applyFont="1" applyBorder="1" applyAlignment="1">
      <alignment horizontal="center" wrapText="1"/>
    </xf>
    <xf numFmtId="0" fontId="10" fillId="0" borderId="23" xfId="0" applyFont="1" applyBorder="1" applyAlignment="1">
      <alignment wrapText="1"/>
    </xf>
    <xf numFmtId="0" fontId="0" fillId="0" borderId="23" xfId="0" applyBorder="1" applyAlignment="1">
      <alignment/>
    </xf>
    <xf numFmtId="0" fontId="10" fillId="0" borderId="16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0" borderId="13" xfId="0" applyFont="1" applyFill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18" fillId="0" borderId="2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0" borderId="10" xfId="0" applyFont="1" applyBorder="1" applyAlignment="1">
      <alignment/>
    </xf>
    <xf numFmtId="1" fontId="0" fillId="0" borderId="10" xfId="0" applyNumberFormat="1" applyFill="1" applyBorder="1" applyAlignment="1">
      <alignment horizontal="center"/>
    </xf>
    <xf numFmtId="0" fontId="10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0" fontId="56" fillId="0" borderId="23" xfId="0" applyFont="1" applyBorder="1" applyAlignment="1">
      <alignment wrapText="1"/>
    </xf>
    <xf numFmtId="1" fontId="58" fillId="0" borderId="10" xfId="0" applyNumberFormat="1" applyFont="1" applyBorder="1" applyAlignment="1">
      <alignment horizontal="center"/>
    </xf>
    <xf numFmtId="0" fontId="58" fillId="0" borderId="10" xfId="0" applyFont="1" applyBorder="1" applyAlignment="1">
      <alignment/>
    </xf>
    <xf numFmtId="0" fontId="4" fillId="0" borderId="25" xfId="0" applyFont="1" applyBorder="1" applyAlignment="1">
      <alignment wrapText="1"/>
    </xf>
    <xf numFmtId="0" fontId="59" fillId="0" borderId="23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textRotation="90" wrapText="1"/>
    </xf>
    <xf numFmtId="0" fontId="3" fillId="0" borderId="15" xfId="0" applyFont="1" applyBorder="1" applyAlignment="1">
      <alignment horizontal="center" vertical="center" textRotation="90" wrapText="1"/>
    </xf>
    <xf numFmtId="0" fontId="13" fillId="0" borderId="29" xfId="0" applyFont="1" applyBorder="1" applyAlignment="1">
      <alignment horizontal="center" vertical="center" textRotation="90"/>
    </xf>
    <xf numFmtId="0" fontId="13" fillId="0" borderId="30" xfId="0" applyFont="1" applyBorder="1" applyAlignment="1">
      <alignment horizontal="center" vertical="center" textRotation="90"/>
    </xf>
    <xf numFmtId="0" fontId="13" fillId="0" borderId="31" xfId="0" applyFont="1" applyBorder="1" applyAlignment="1">
      <alignment horizontal="center" vertical="center" textRotation="90"/>
    </xf>
    <xf numFmtId="0" fontId="3" fillId="0" borderId="3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13" fillId="0" borderId="11" xfId="0" applyFont="1" applyBorder="1" applyAlignment="1">
      <alignment horizontal="center" vertical="center" textRotation="90" wrapText="1"/>
    </xf>
    <xf numFmtId="0" fontId="13" fillId="0" borderId="24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left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4" fillId="0" borderId="35" xfId="0" applyFont="1" applyFill="1" applyBorder="1" applyAlignment="1">
      <alignment horizontal="left"/>
    </xf>
    <xf numFmtId="0" fontId="4" fillId="0" borderId="36" xfId="0" applyFont="1" applyFill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9" fillId="0" borderId="2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textRotation="90"/>
    </xf>
    <xf numFmtId="0" fontId="13" fillId="0" borderId="24" xfId="0" applyFont="1" applyBorder="1" applyAlignment="1">
      <alignment horizontal="center" vertical="center" textRotation="90"/>
    </xf>
    <xf numFmtId="0" fontId="13" fillId="0" borderId="33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left" vertical="top" wrapText="1"/>
    </xf>
    <xf numFmtId="49" fontId="15" fillId="0" borderId="42" xfId="0" applyNumberFormat="1" applyFont="1" applyBorder="1" applyAlignment="1">
      <alignment horizontal="center"/>
    </xf>
    <xf numFmtId="0" fontId="4" fillId="0" borderId="25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1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43" xfId="0" applyFont="1" applyBorder="1" applyAlignment="1">
      <alignment horizontal="center" vertical="center"/>
    </xf>
    <xf numFmtId="0" fontId="8" fillId="0" borderId="43" xfId="0" applyFont="1" applyBorder="1" applyAlignment="1">
      <alignment vertical="center"/>
    </xf>
    <xf numFmtId="0" fontId="12" fillId="0" borderId="43" xfId="0" applyFont="1" applyBorder="1" applyAlignment="1">
      <alignment horizontal="center" vertical="center" wrapText="1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33" xfId="0" applyFont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3"/>
  <sheetViews>
    <sheetView tabSelected="1" zoomScale="85" zoomScaleNormal="85" zoomScaleSheetLayoutView="100" workbookViewId="0" topLeftCell="A1">
      <selection activeCell="K1" sqref="K1"/>
    </sheetView>
  </sheetViews>
  <sheetFormatPr defaultColWidth="9.140625" defaultRowHeight="15"/>
  <cols>
    <col min="1" max="1" width="10.00390625" style="59" customWidth="1"/>
    <col min="2" max="2" width="53.8515625" style="0" customWidth="1"/>
    <col min="3" max="10" width="3.140625" style="0" customWidth="1"/>
    <col min="11" max="11" width="6.57421875" style="0" customWidth="1"/>
    <col min="12" max="12" width="6.8515625" style="0" customWidth="1"/>
    <col min="13" max="13" width="6.57421875" style="0" customWidth="1"/>
    <col min="14" max="14" width="6.7109375" style="0" customWidth="1"/>
    <col min="15" max="15" width="6.57421875" style="0" customWidth="1"/>
    <col min="16" max="16" width="4.8515625" style="0" customWidth="1"/>
    <col min="17" max="24" width="6.57421875" style="0" customWidth="1"/>
  </cols>
  <sheetData>
    <row r="1" spans="1:18" ht="21" thickBot="1">
      <c r="A1" s="164" t="s">
        <v>10</v>
      </c>
      <c r="B1" s="164"/>
      <c r="C1" s="17"/>
      <c r="D1" s="17"/>
      <c r="E1" s="17"/>
      <c r="F1" s="17"/>
      <c r="G1" s="17"/>
      <c r="H1" s="17"/>
      <c r="I1" s="17"/>
      <c r="J1" s="17"/>
      <c r="K1">
        <v>2021</v>
      </c>
      <c r="N1" s="159" t="s">
        <v>117</v>
      </c>
      <c r="O1" s="159"/>
      <c r="P1" s="159"/>
      <c r="Q1" s="163" t="s">
        <v>180</v>
      </c>
      <c r="R1" s="163"/>
    </row>
    <row r="2" spans="1:24" ht="27.75" customHeight="1">
      <c r="A2" s="120" t="s">
        <v>0</v>
      </c>
      <c r="B2" s="123" t="s">
        <v>1</v>
      </c>
      <c r="C2" s="146" t="s">
        <v>2</v>
      </c>
      <c r="D2" s="147"/>
      <c r="E2" s="147"/>
      <c r="F2" s="147"/>
      <c r="G2" s="147"/>
      <c r="H2" s="147"/>
      <c r="I2" s="147"/>
      <c r="J2" s="148"/>
      <c r="K2" s="165" t="s">
        <v>3</v>
      </c>
      <c r="L2" s="165"/>
      <c r="M2" s="166"/>
      <c r="N2" s="166"/>
      <c r="O2" s="166"/>
      <c r="P2" s="166"/>
      <c r="Q2" s="167" t="s">
        <v>11</v>
      </c>
      <c r="R2" s="168"/>
      <c r="S2" s="168"/>
      <c r="T2" s="168"/>
      <c r="U2" s="168"/>
      <c r="V2" s="168"/>
      <c r="W2" s="168"/>
      <c r="X2" s="169"/>
    </row>
    <row r="3" spans="1:24" ht="19.5" customHeight="1">
      <c r="A3" s="121"/>
      <c r="B3" s="124"/>
      <c r="C3" s="149"/>
      <c r="D3" s="150"/>
      <c r="E3" s="150"/>
      <c r="F3" s="150"/>
      <c r="G3" s="150"/>
      <c r="H3" s="150"/>
      <c r="I3" s="150"/>
      <c r="J3" s="151"/>
      <c r="K3" s="171" t="s">
        <v>4</v>
      </c>
      <c r="L3" s="171" t="s">
        <v>70</v>
      </c>
      <c r="M3" s="170" t="s">
        <v>6</v>
      </c>
      <c r="N3" s="170"/>
      <c r="O3" s="170"/>
      <c r="P3" s="170"/>
      <c r="Q3" s="144" t="s">
        <v>13</v>
      </c>
      <c r="R3" s="144"/>
      <c r="S3" s="144" t="s">
        <v>12</v>
      </c>
      <c r="T3" s="144"/>
      <c r="U3" s="144" t="s">
        <v>14</v>
      </c>
      <c r="V3" s="144"/>
      <c r="W3" s="144" t="s">
        <v>15</v>
      </c>
      <c r="X3" s="145"/>
    </row>
    <row r="4" spans="1:24" ht="13.5" customHeight="1">
      <c r="A4" s="121"/>
      <c r="B4" s="124"/>
      <c r="C4" s="152"/>
      <c r="D4" s="153"/>
      <c r="E4" s="153"/>
      <c r="F4" s="153"/>
      <c r="G4" s="153"/>
      <c r="H4" s="153"/>
      <c r="I4" s="153"/>
      <c r="J4" s="154"/>
      <c r="K4" s="172"/>
      <c r="L4" s="172"/>
      <c r="M4" s="171" t="s">
        <v>5</v>
      </c>
      <c r="N4" s="144" t="s">
        <v>68</v>
      </c>
      <c r="O4" s="144"/>
      <c r="P4" s="144"/>
      <c r="Q4" s="71" t="s">
        <v>152</v>
      </c>
      <c r="R4" s="71" t="s">
        <v>153</v>
      </c>
      <c r="S4" s="71" t="s">
        <v>154</v>
      </c>
      <c r="T4" s="71" t="s">
        <v>155</v>
      </c>
      <c r="U4" s="71" t="s">
        <v>156</v>
      </c>
      <c r="V4" s="71" t="s">
        <v>157</v>
      </c>
      <c r="W4" s="71" t="s">
        <v>158</v>
      </c>
      <c r="X4" s="75" t="s">
        <v>159</v>
      </c>
    </row>
    <row r="5" spans="1:24" ht="81.75" customHeight="1">
      <c r="A5" s="121"/>
      <c r="B5" s="124"/>
      <c r="C5" s="118" t="s">
        <v>109</v>
      </c>
      <c r="D5" s="118" t="s">
        <v>110</v>
      </c>
      <c r="E5" s="118" t="s">
        <v>111</v>
      </c>
      <c r="F5" s="118" t="s">
        <v>112</v>
      </c>
      <c r="G5" s="118" t="s">
        <v>113</v>
      </c>
      <c r="H5" s="118" t="s">
        <v>114</v>
      </c>
      <c r="I5" s="118" t="s">
        <v>115</v>
      </c>
      <c r="J5" s="118" t="s">
        <v>116</v>
      </c>
      <c r="K5" s="172"/>
      <c r="L5" s="172"/>
      <c r="M5" s="172"/>
      <c r="N5" s="127" t="s">
        <v>7</v>
      </c>
      <c r="O5" s="127" t="s">
        <v>8</v>
      </c>
      <c r="P5" s="155" t="s">
        <v>9</v>
      </c>
      <c r="Q5" s="80" t="s">
        <v>160</v>
      </c>
      <c r="R5" s="80" t="s">
        <v>161</v>
      </c>
      <c r="S5" s="80" t="s">
        <v>162</v>
      </c>
      <c r="T5" s="80" t="s">
        <v>171</v>
      </c>
      <c r="U5" s="80" t="s">
        <v>175</v>
      </c>
      <c r="V5" s="80" t="s">
        <v>177</v>
      </c>
      <c r="W5" s="80" t="s">
        <v>178</v>
      </c>
      <c r="X5" s="82" t="s">
        <v>166</v>
      </c>
    </row>
    <row r="6" spans="1:24" ht="17.25" customHeight="1">
      <c r="A6" s="121"/>
      <c r="B6" s="124"/>
      <c r="C6" s="118"/>
      <c r="D6" s="118"/>
      <c r="E6" s="118"/>
      <c r="F6" s="118"/>
      <c r="G6" s="118"/>
      <c r="H6" s="118"/>
      <c r="I6" s="118"/>
      <c r="J6" s="118"/>
      <c r="K6" s="172"/>
      <c r="L6" s="172"/>
      <c r="M6" s="172"/>
      <c r="N6" s="128"/>
      <c r="O6" s="128"/>
      <c r="P6" s="156"/>
      <c r="Q6" s="6"/>
      <c r="R6" s="6"/>
      <c r="S6" s="1"/>
      <c r="T6" s="81"/>
      <c r="U6" s="81" t="s">
        <v>163</v>
      </c>
      <c r="V6" s="81" t="s">
        <v>163</v>
      </c>
      <c r="W6" s="6"/>
      <c r="X6" s="39"/>
    </row>
    <row r="7" spans="1:24" ht="15" thickBot="1">
      <c r="A7" s="122"/>
      <c r="B7" s="125"/>
      <c r="C7" s="119"/>
      <c r="D7" s="119"/>
      <c r="E7" s="119"/>
      <c r="F7" s="119"/>
      <c r="G7" s="119"/>
      <c r="H7" s="119"/>
      <c r="I7" s="119"/>
      <c r="J7" s="119"/>
      <c r="K7" s="173"/>
      <c r="L7" s="173"/>
      <c r="M7" s="173"/>
      <c r="N7" s="129"/>
      <c r="O7" s="129"/>
      <c r="P7" s="157"/>
      <c r="Q7" s="76"/>
      <c r="R7" s="76"/>
      <c r="S7" s="83"/>
      <c r="T7" s="79" t="s">
        <v>164</v>
      </c>
      <c r="U7" s="76"/>
      <c r="V7" s="79" t="s">
        <v>173</v>
      </c>
      <c r="W7" s="79" t="s">
        <v>174</v>
      </c>
      <c r="X7" s="96" t="s">
        <v>165</v>
      </c>
    </row>
    <row r="8" spans="1:24" ht="14.25" hidden="1">
      <c r="A8" s="72">
        <v>1</v>
      </c>
      <c r="B8" s="73">
        <v>2</v>
      </c>
      <c r="C8" s="115">
        <v>3</v>
      </c>
      <c r="D8" s="116"/>
      <c r="E8" s="116"/>
      <c r="F8" s="116"/>
      <c r="G8" s="116"/>
      <c r="H8" s="116"/>
      <c r="I8" s="116"/>
      <c r="J8" s="117"/>
      <c r="K8" s="73">
        <v>4</v>
      </c>
      <c r="L8" s="73">
        <v>5</v>
      </c>
      <c r="M8" s="73">
        <v>6</v>
      </c>
      <c r="N8" s="73">
        <v>7</v>
      </c>
      <c r="O8" s="73">
        <v>8</v>
      </c>
      <c r="P8" s="73">
        <v>9</v>
      </c>
      <c r="Q8" s="73">
        <v>17</v>
      </c>
      <c r="R8" s="73">
        <v>22</v>
      </c>
      <c r="S8" s="73">
        <v>17</v>
      </c>
      <c r="T8" s="73">
        <v>20</v>
      </c>
      <c r="U8" s="73">
        <v>15</v>
      </c>
      <c r="V8" s="73">
        <v>13</v>
      </c>
      <c r="W8" s="73">
        <v>11</v>
      </c>
      <c r="X8" s="74">
        <v>8</v>
      </c>
    </row>
    <row r="9" spans="1:24" ht="12" customHeight="1">
      <c r="A9" s="72">
        <v>1</v>
      </c>
      <c r="B9" s="73">
        <v>2</v>
      </c>
      <c r="C9" s="115">
        <v>4</v>
      </c>
      <c r="D9" s="116"/>
      <c r="E9" s="116"/>
      <c r="F9" s="116"/>
      <c r="G9" s="116"/>
      <c r="H9" s="116"/>
      <c r="I9" s="116"/>
      <c r="J9" s="117"/>
      <c r="K9" s="73">
        <v>4</v>
      </c>
      <c r="L9" s="73">
        <v>5</v>
      </c>
      <c r="M9" s="73">
        <v>6</v>
      </c>
      <c r="N9" s="73">
        <v>7</v>
      </c>
      <c r="O9" s="73">
        <v>8</v>
      </c>
      <c r="P9" s="73">
        <v>9</v>
      </c>
      <c r="Q9" s="73">
        <v>10</v>
      </c>
      <c r="R9" s="73">
        <v>11</v>
      </c>
      <c r="S9" s="73">
        <v>12</v>
      </c>
      <c r="T9" s="73">
        <v>13</v>
      </c>
      <c r="U9" s="73">
        <v>14</v>
      </c>
      <c r="V9" s="73">
        <v>15</v>
      </c>
      <c r="W9" s="73">
        <v>16</v>
      </c>
      <c r="X9" s="74">
        <v>17</v>
      </c>
    </row>
    <row r="10" spans="1:24" ht="14.25">
      <c r="A10" s="54" t="s">
        <v>16</v>
      </c>
      <c r="B10" s="15" t="s">
        <v>103</v>
      </c>
      <c r="C10" s="31"/>
      <c r="D10" s="31"/>
      <c r="E10" s="31"/>
      <c r="F10" s="31"/>
      <c r="G10" s="31"/>
      <c r="H10" s="31"/>
      <c r="I10" s="31"/>
      <c r="J10" s="31"/>
      <c r="K10" s="19">
        <v>2106</v>
      </c>
      <c r="L10" s="19">
        <v>702</v>
      </c>
      <c r="M10" s="19">
        <f>SUM(M12:M26)</f>
        <v>1404</v>
      </c>
      <c r="N10" s="19">
        <f>SUM(N12:N26)</f>
        <v>841</v>
      </c>
      <c r="O10" s="19">
        <f>SUM(O12:O26)</f>
        <v>563</v>
      </c>
      <c r="P10" s="62"/>
      <c r="Q10" s="36"/>
      <c r="R10" s="36"/>
      <c r="S10" s="36"/>
      <c r="T10" s="36"/>
      <c r="U10" s="36"/>
      <c r="V10" s="36"/>
      <c r="W10" s="36"/>
      <c r="X10" s="40"/>
    </row>
    <row r="11" spans="1:24" ht="14.25">
      <c r="A11" s="112" t="s">
        <v>181</v>
      </c>
      <c r="B11" s="143"/>
      <c r="C11" s="31"/>
      <c r="D11" s="31"/>
      <c r="E11" s="31"/>
      <c r="F11" s="31"/>
      <c r="G11" s="31"/>
      <c r="H11" s="31"/>
      <c r="I11" s="31"/>
      <c r="J11" s="31"/>
      <c r="K11" s="19"/>
      <c r="L11" s="19"/>
      <c r="M11" s="19"/>
      <c r="N11" s="19"/>
      <c r="O11" s="19"/>
      <c r="P11" s="62"/>
      <c r="Q11" s="36"/>
      <c r="R11" s="36"/>
      <c r="S11" s="36"/>
      <c r="T11" s="36"/>
      <c r="U11" s="36"/>
      <c r="V11" s="36"/>
      <c r="W11" s="36"/>
      <c r="X11" s="40"/>
    </row>
    <row r="12" spans="1:24" ht="14.25">
      <c r="A12" s="55" t="s">
        <v>90</v>
      </c>
      <c r="B12" s="8" t="s">
        <v>104</v>
      </c>
      <c r="C12" s="11"/>
      <c r="D12" s="11" t="s">
        <v>80</v>
      </c>
      <c r="E12" s="1"/>
      <c r="F12" s="11"/>
      <c r="G12" s="11"/>
      <c r="H12" s="11"/>
      <c r="I12" s="11"/>
      <c r="J12" s="11"/>
      <c r="K12" s="18">
        <f aca="true" t="shared" si="0" ref="K12:K21">SUM(L12:M12)</f>
        <v>117</v>
      </c>
      <c r="L12" s="18">
        <f>M12/2</f>
        <v>39</v>
      </c>
      <c r="M12" s="18">
        <v>78</v>
      </c>
      <c r="N12" s="52">
        <f aca="true" t="shared" si="1" ref="N12:N18">M12-O12</f>
        <v>48</v>
      </c>
      <c r="O12" s="52">
        <v>30</v>
      </c>
      <c r="P12" s="52"/>
      <c r="Q12" s="9">
        <v>34</v>
      </c>
      <c r="R12" s="9">
        <v>44</v>
      </c>
      <c r="S12" s="1"/>
      <c r="T12" s="1"/>
      <c r="U12" s="1"/>
      <c r="V12" s="1"/>
      <c r="W12" s="1"/>
      <c r="X12" s="41"/>
    </row>
    <row r="13" spans="1:24" ht="15" customHeight="1">
      <c r="A13" s="55" t="s">
        <v>91</v>
      </c>
      <c r="B13" s="8" t="s">
        <v>105</v>
      </c>
      <c r="C13" s="11"/>
      <c r="D13" s="32" t="s">
        <v>69</v>
      </c>
      <c r="E13" s="1"/>
      <c r="F13" s="11"/>
      <c r="G13" s="11"/>
      <c r="H13" s="11"/>
      <c r="I13" s="11"/>
      <c r="J13" s="11"/>
      <c r="K13" s="18">
        <f t="shared" si="0"/>
        <v>175.5</v>
      </c>
      <c r="L13" s="18">
        <f>M13/2</f>
        <v>58.5</v>
      </c>
      <c r="M13" s="18">
        <v>117</v>
      </c>
      <c r="N13" s="52">
        <f t="shared" si="1"/>
        <v>117</v>
      </c>
      <c r="O13" s="52">
        <v>0</v>
      </c>
      <c r="P13" s="52"/>
      <c r="Q13" s="9">
        <v>51</v>
      </c>
      <c r="R13" s="9">
        <v>66</v>
      </c>
      <c r="S13" s="1"/>
      <c r="T13" s="1"/>
      <c r="U13" s="1"/>
      <c r="V13" s="1"/>
      <c r="W13" s="1"/>
      <c r="X13" s="41"/>
    </row>
    <row r="14" spans="1:24" ht="15" customHeight="1">
      <c r="A14" s="55" t="s">
        <v>92</v>
      </c>
      <c r="B14" s="8" t="s">
        <v>23</v>
      </c>
      <c r="C14" s="11"/>
      <c r="D14" s="32" t="s">
        <v>69</v>
      </c>
      <c r="E14" s="11"/>
      <c r="F14" s="11"/>
      <c r="G14" s="11"/>
      <c r="H14" s="11"/>
      <c r="I14" s="11"/>
      <c r="J14" s="11"/>
      <c r="K14" s="18">
        <f t="shared" si="0"/>
        <v>175.5</v>
      </c>
      <c r="L14" s="18">
        <f>M14/2</f>
        <v>58.5</v>
      </c>
      <c r="M14" s="18">
        <v>117</v>
      </c>
      <c r="N14" s="52">
        <f t="shared" si="1"/>
        <v>0</v>
      </c>
      <c r="O14" s="52">
        <v>117</v>
      </c>
      <c r="P14" s="52"/>
      <c r="Q14" s="9">
        <v>51</v>
      </c>
      <c r="R14" s="9">
        <v>66</v>
      </c>
      <c r="S14" s="1"/>
      <c r="T14" s="1"/>
      <c r="U14" s="1"/>
      <c r="V14" s="1"/>
      <c r="W14" s="1"/>
      <c r="X14" s="41"/>
    </row>
    <row r="15" spans="1:24" ht="14.25" customHeight="1">
      <c r="A15" s="55" t="s">
        <v>93</v>
      </c>
      <c r="B15" s="8" t="s">
        <v>28</v>
      </c>
      <c r="C15" s="11"/>
      <c r="D15" s="11" t="s">
        <v>80</v>
      </c>
      <c r="E15" s="11"/>
      <c r="F15" s="11"/>
      <c r="G15" s="11"/>
      <c r="H15" s="11"/>
      <c r="I15" s="11"/>
      <c r="J15" s="11"/>
      <c r="K15" s="18">
        <f t="shared" si="0"/>
        <v>351</v>
      </c>
      <c r="L15" s="18">
        <f>M15/2</f>
        <v>117</v>
      </c>
      <c r="M15" s="18">
        <f>SUM(Q15:X15)</f>
        <v>234</v>
      </c>
      <c r="N15" s="52">
        <f t="shared" si="1"/>
        <v>148</v>
      </c>
      <c r="O15" s="52">
        <v>86</v>
      </c>
      <c r="P15" s="52"/>
      <c r="Q15" s="9">
        <v>102</v>
      </c>
      <c r="R15" s="9">
        <v>132</v>
      </c>
      <c r="S15" s="1"/>
      <c r="T15" s="1"/>
      <c r="U15" s="1"/>
      <c r="V15" s="1"/>
      <c r="W15" s="1"/>
      <c r="X15" s="41"/>
    </row>
    <row r="16" spans="1:24" ht="14.25">
      <c r="A16" s="55" t="s">
        <v>94</v>
      </c>
      <c r="B16" s="8" t="s">
        <v>21</v>
      </c>
      <c r="C16" s="11"/>
      <c r="D16" s="11" t="s">
        <v>69</v>
      </c>
      <c r="E16" s="11"/>
      <c r="F16" s="11"/>
      <c r="G16" s="11"/>
      <c r="H16" s="11"/>
      <c r="I16" s="11"/>
      <c r="J16" s="11"/>
      <c r="K16" s="18">
        <f t="shared" si="0"/>
        <v>176</v>
      </c>
      <c r="L16" s="18">
        <v>59</v>
      </c>
      <c r="M16" s="18">
        <f>SUM(Q16:X16)</f>
        <v>117</v>
      </c>
      <c r="N16" s="52">
        <f t="shared" si="1"/>
        <v>117</v>
      </c>
      <c r="O16" s="52">
        <v>0</v>
      </c>
      <c r="P16" s="52"/>
      <c r="Q16" s="9">
        <v>51</v>
      </c>
      <c r="R16" s="9">
        <v>66</v>
      </c>
      <c r="S16" s="1"/>
      <c r="T16" s="1"/>
      <c r="U16" s="1"/>
      <c r="V16" s="1"/>
      <c r="W16" s="1"/>
      <c r="X16" s="41"/>
    </row>
    <row r="17" spans="1:24" ht="14.25">
      <c r="A17" s="55" t="s">
        <v>95</v>
      </c>
      <c r="B17" s="8" t="s">
        <v>65</v>
      </c>
      <c r="C17" s="11"/>
      <c r="D17" s="105" t="s">
        <v>69</v>
      </c>
      <c r="E17" s="1"/>
      <c r="F17" s="11"/>
      <c r="G17" s="11"/>
      <c r="H17" s="11"/>
      <c r="I17" s="11"/>
      <c r="J17" s="11"/>
      <c r="K17" s="18">
        <f t="shared" si="0"/>
        <v>176</v>
      </c>
      <c r="L17" s="18">
        <v>59</v>
      </c>
      <c r="M17" s="18">
        <v>117</v>
      </c>
      <c r="N17" s="52">
        <f t="shared" si="1"/>
        <v>0</v>
      </c>
      <c r="O17" s="52">
        <v>117</v>
      </c>
      <c r="P17" s="52"/>
      <c r="Q17" s="9">
        <v>51</v>
      </c>
      <c r="R17" s="9">
        <v>66</v>
      </c>
      <c r="S17" s="1"/>
      <c r="T17" s="1"/>
      <c r="U17" s="1"/>
      <c r="V17" s="1"/>
      <c r="W17" s="1"/>
      <c r="X17" s="41"/>
    </row>
    <row r="18" spans="1:24" ht="14.25">
      <c r="A18" s="55" t="s">
        <v>96</v>
      </c>
      <c r="B18" s="8" t="s">
        <v>66</v>
      </c>
      <c r="C18" s="11"/>
      <c r="D18" s="11" t="s">
        <v>69</v>
      </c>
      <c r="E18" s="11"/>
      <c r="F18" s="11"/>
      <c r="G18" s="11"/>
      <c r="H18" s="11"/>
      <c r="I18" s="11"/>
      <c r="J18" s="11"/>
      <c r="K18" s="18">
        <f t="shared" si="0"/>
        <v>105</v>
      </c>
      <c r="L18" s="18">
        <f>M18/2</f>
        <v>35</v>
      </c>
      <c r="M18" s="18">
        <f>SUM(Q18:X18)</f>
        <v>70</v>
      </c>
      <c r="N18" s="52">
        <f t="shared" si="1"/>
        <v>56</v>
      </c>
      <c r="O18" s="52">
        <v>14</v>
      </c>
      <c r="P18" s="52"/>
      <c r="Q18" s="9">
        <v>51</v>
      </c>
      <c r="R18" s="9">
        <v>19</v>
      </c>
      <c r="S18" s="1"/>
      <c r="T18" s="1"/>
      <c r="U18" s="1"/>
      <c r="V18" s="1"/>
      <c r="W18" s="1"/>
      <c r="X18" s="41"/>
    </row>
    <row r="19" spans="1:24" ht="14.25">
      <c r="A19" s="55" t="s">
        <v>97</v>
      </c>
      <c r="B19" s="8" t="s">
        <v>172</v>
      </c>
      <c r="C19" s="11"/>
      <c r="D19" s="11"/>
      <c r="E19" s="11" t="s">
        <v>69</v>
      </c>
      <c r="F19" s="11"/>
      <c r="G19" s="11"/>
      <c r="H19" s="11"/>
      <c r="I19" s="11"/>
      <c r="J19" s="11"/>
      <c r="K19" s="18">
        <f t="shared" si="0"/>
        <v>66</v>
      </c>
      <c r="L19" s="18">
        <f>M19/2</f>
        <v>22</v>
      </c>
      <c r="M19" s="84">
        <v>44</v>
      </c>
      <c r="N19" s="106">
        <v>44</v>
      </c>
      <c r="O19" s="106">
        <v>0</v>
      </c>
      <c r="P19" s="106"/>
      <c r="Q19" s="86"/>
      <c r="R19" s="86"/>
      <c r="S19" s="85">
        <v>44</v>
      </c>
      <c r="T19" s="1"/>
      <c r="U19" s="1"/>
      <c r="V19" s="1"/>
      <c r="W19" s="1"/>
      <c r="X19" s="41"/>
    </row>
    <row r="20" spans="1:24" ht="14.25" customHeight="1">
      <c r="A20" s="112" t="s">
        <v>182</v>
      </c>
      <c r="B20" s="113"/>
      <c r="C20" s="11"/>
      <c r="D20" s="11"/>
      <c r="E20" s="11"/>
      <c r="F20" s="11"/>
      <c r="G20" s="11"/>
      <c r="H20" s="11"/>
      <c r="I20" s="11"/>
      <c r="J20" s="11"/>
      <c r="K20" s="18"/>
      <c r="L20" s="18"/>
      <c r="M20" s="18"/>
      <c r="N20" s="52"/>
      <c r="O20" s="52"/>
      <c r="P20" s="52"/>
      <c r="Q20" s="9"/>
      <c r="R20" s="9"/>
      <c r="S20" s="1"/>
      <c r="T20" s="1"/>
      <c r="U20" s="1"/>
      <c r="V20" s="1"/>
      <c r="W20" s="1"/>
      <c r="X20" s="41"/>
    </row>
    <row r="21" spans="1:24" ht="14.25" customHeight="1">
      <c r="A21" s="108" t="s">
        <v>98</v>
      </c>
      <c r="B21" s="109" t="s">
        <v>184</v>
      </c>
      <c r="C21" s="11"/>
      <c r="D21" s="11" t="s">
        <v>69</v>
      </c>
      <c r="E21" s="11"/>
      <c r="F21" s="11"/>
      <c r="G21" s="11"/>
      <c r="H21" s="11"/>
      <c r="I21" s="11"/>
      <c r="J21" s="11"/>
      <c r="K21" s="18">
        <f t="shared" si="0"/>
        <v>76.5</v>
      </c>
      <c r="L21" s="18">
        <f>M21/2</f>
        <v>25.5</v>
      </c>
      <c r="M21" s="18">
        <v>51</v>
      </c>
      <c r="N21" s="110">
        <v>51</v>
      </c>
      <c r="O21" s="110">
        <v>0</v>
      </c>
      <c r="P21" s="110"/>
      <c r="Q21" s="9">
        <v>17</v>
      </c>
      <c r="R21" s="9">
        <v>34</v>
      </c>
      <c r="S21" s="111"/>
      <c r="T21" s="111"/>
      <c r="U21" s="111"/>
      <c r="V21" s="111"/>
      <c r="W21" s="111"/>
      <c r="X21" s="41"/>
    </row>
    <row r="22" spans="1:24" ht="15" customHeight="1">
      <c r="A22" s="108" t="s">
        <v>99</v>
      </c>
      <c r="B22" s="8" t="s">
        <v>101</v>
      </c>
      <c r="C22" s="11"/>
      <c r="D22" s="32" t="s">
        <v>69</v>
      </c>
      <c r="E22" s="11"/>
      <c r="F22" s="11"/>
      <c r="G22" s="11"/>
      <c r="H22" s="11"/>
      <c r="I22" s="11"/>
      <c r="J22" s="11"/>
      <c r="K22" s="18">
        <f>SUM(L22:M22)</f>
        <v>208.5</v>
      </c>
      <c r="L22" s="18">
        <f>M22/2</f>
        <v>69.5</v>
      </c>
      <c r="M22" s="18">
        <v>139</v>
      </c>
      <c r="N22" s="52">
        <v>59</v>
      </c>
      <c r="O22" s="52">
        <v>80</v>
      </c>
      <c r="P22" s="52"/>
      <c r="Q22" s="9">
        <v>68</v>
      </c>
      <c r="R22" s="9">
        <v>71</v>
      </c>
      <c r="S22" s="1"/>
      <c r="T22" s="1"/>
      <c r="U22" s="1"/>
      <c r="V22" s="1"/>
      <c r="W22" s="1"/>
      <c r="X22" s="41"/>
    </row>
    <row r="23" spans="1:24" ht="14.25">
      <c r="A23" s="108" t="s">
        <v>100</v>
      </c>
      <c r="B23" s="8" t="s">
        <v>67</v>
      </c>
      <c r="C23" s="11"/>
      <c r="D23" s="11" t="s">
        <v>80</v>
      </c>
      <c r="E23" s="11"/>
      <c r="F23" s="11"/>
      <c r="G23" s="11"/>
      <c r="H23" s="11"/>
      <c r="I23" s="11"/>
      <c r="J23" s="11"/>
      <c r="K23" s="18">
        <f>SUM(L23:M23)</f>
        <v>235.5</v>
      </c>
      <c r="L23" s="18">
        <f>M23/2</f>
        <v>78.5</v>
      </c>
      <c r="M23" s="18">
        <v>157</v>
      </c>
      <c r="N23" s="52">
        <f>M23-O23</f>
        <v>107</v>
      </c>
      <c r="O23" s="52">
        <v>50</v>
      </c>
      <c r="P23" s="52"/>
      <c r="Q23" s="9">
        <v>68</v>
      </c>
      <c r="R23" s="9">
        <v>89</v>
      </c>
      <c r="S23" s="1"/>
      <c r="T23" s="1"/>
      <c r="U23" s="1"/>
      <c r="V23" s="1"/>
      <c r="W23" s="1"/>
      <c r="X23" s="41"/>
    </row>
    <row r="24" spans="1:24" ht="15" customHeight="1">
      <c r="A24" s="108" t="s">
        <v>102</v>
      </c>
      <c r="B24" s="8" t="s">
        <v>64</v>
      </c>
      <c r="C24" s="11"/>
      <c r="D24" s="32" t="s">
        <v>69</v>
      </c>
      <c r="E24" s="11"/>
      <c r="F24" s="11"/>
      <c r="G24" s="11"/>
      <c r="H24" s="11"/>
      <c r="I24" s="11"/>
      <c r="J24" s="11"/>
      <c r="K24" s="18">
        <f>SUM(L24:M24)</f>
        <v>186</v>
      </c>
      <c r="L24" s="18">
        <f>M24/2</f>
        <v>62</v>
      </c>
      <c r="M24" s="18">
        <v>124</v>
      </c>
      <c r="N24" s="52">
        <f>M24-O24</f>
        <v>84</v>
      </c>
      <c r="O24" s="52">
        <v>40</v>
      </c>
      <c r="P24" s="52"/>
      <c r="Q24" s="9">
        <v>51</v>
      </c>
      <c r="R24" s="9">
        <v>73</v>
      </c>
      <c r="S24" s="1"/>
      <c r="T24" s="1"/>
      <c r="U24" s="1"/>
      <c r="V24" s="1"/>
      <c r="W24" s="1"/>
      <c r="X24" s="41"/>
    </row>
    <row r="25" spans="1:24" ht="14.25">
      <c r="A25" s="114" t="s">
        <v>183</v>
      </c>
      <c r="B25" s="113"/>
      <c r="C25" s="107"/>
      <c r="D25" s="1"/>
      <c r="E25" s="11"/>
      <c r="F25" s="11"/>
      <c r="G25" s="11"/>
      <c r="H25" s="11"/>
      <c r="I25" s="11"/>
      <c r="J25" s="11"/>
      <c r="K25" s="18"/>
      <c r="L25" s="18"/>
      <c r="M25" s="18"/>
      <c r="N25" s="52"/>
      <c r="O25" s="52"/>
      <c r="P25" s="52"/>
      <c r="Q25" s="9"/>
      <c r="R25" s="9"/>
      <c r="S25" s="1"/>
      <c r="T25" s="1"/>
      <c r="U25" s="1"/>
      <c r="V25" s="1"/>
      <c r="W25" s="1"/>
      <c r="X25" s="41"/>
    </row>
    <row r="26" spans="1:24" ht="15.75" customHeight="1">
      <c r="A26" s="55" t="s">
        <v>185</v>
      </c>
      <c r="B26" s="8" t="s">
        <v>106</v>
      </c>
      <c r="C26" s="11"/>
      <c r="D26" s="11" t="s">
        <v>69</v>
      </c>
      <c r="E26" s="11"/>
      <c r="F26" s="11"/>
      <c r="G26" s="11"/>
      <c r="H26" s="11"/>
      <c r="I26" s="11"/>
      <c r="J26" s="11"/>
      <c r="K26" s="18">
        <f>SUM(L26:M26)</f>
        <v>58</v>
      </c>
      <c r="L26" s="18">
        <v>19</v>
      </c>
      <c r="M26" s="18">
        <f>SUM(Q26:X26)</f>
        <v>39</v>
      </c>
      <c r="N26" s="52">
        <f>M26-O26</f>
        <v>10</v>
      </c>
      <c r="O26" s="52">
        <v>29</v>
      </c>
      <c r="P26" s="52"/>
      <c r="Q26" s="7">
        <v>17</v>
      </c>
      <c r="R26" s="7">
        <v>22</v>
      </c>
      <c r="S26" s="1"/>
      <c r="T26" s="1"/>
      <c r="U26" s="1"/>
      <c r="V26" s="1"/>
      <c r="W26" s="1"/>
      <c r="X26" s="41"/>
    </row>
    <row r="27" spans="1:24" ht="25.5" customHeight="1">
      <c r="A27" s="54" t="s">
        <v>17</v>
      </c>
      <c r="B27" s="3" t="s">
        <v>120</v>
      </c>
      <c r="C27" s="10"/>
      <c r="D27" s="10"/>
      <c r="E27" s="10"/>
      <c r="F27" s="10"/>
      <c r="G27" s="10"/>
      <c r="H27" s="10"/>
      <c r="I27" s="10"/>
      <c r="J27" s="10"/>
      <c r="K27" s="19">
        <f>SUM(K28:K33)</f>
        <v>990</v>
      </c>
      <c r="L27" s="19">
        <f>SUM(L28:L33)</f>
        <v>330</v>
      </c>
      <c r="M27" s="19">
        <f>SUM(M28:M33)</f>
        <v>660</v>
      </c>
      <c r="N27" s="19">
        <f>SUM(N28:N33)</f>
        <v>116</v>
      </c>
      <c r="O27" s="19">
        <f>SUM(O28:O33)</f>
        <v>544</v>
      </c>
      <c r="P27" s="19"/>
      <c r="Q27" s="5"/>
      <c r="R27" s="5"/>
      <c r="S27" s="4"/>
      <c r="T27" s="4"/>
      <c r="U27" s="4"/>
      <c r="V27" s="4"/>
      <c r="W27" s="4"/>
      <c r="X27" s="42"/>
    </row>
    <row r="28" spans="1:24" ht="14.25">
      <c r="A28" s="55" t="s">
        <v>18</v>
      </c>
      <c r="B28" s="8" t="s">
        <v>19</v>
      </c>
      <c r="C28" s="11"/>
      <c r="D28" s="11"/>
      <c r="E28" s="11"/>
      <c r="F28" s="11"/>
      <c r="G28" s="11" t="s">
        <v>69</v>
      </c>
      <c r="I28" s="11"/>
      <c r="J28" s="11"/>
      <c r="K28" s="18">
        <f aca="true" t="shared" si="2" ref="K28:K33">SUM(L28:M28)</f>
        <v>56</v>
      </c>
      <c r="L28" s="18">
        <v>8</v>
      </c>
      <c r="M28" s="18">
        <f>SUM(T28:X28)</f>
        <v>48</v>
      </c>
      <c r="N28" s="18">
        <v>38</v>
      </c>
      <c r="O28" s="18">
        <v>10</v>
      </c>
      <c r="P28" s="18"/>
      <c r="Q28" s="2"/>
      <c r="R28" s="2"/>
      <c r="S28" s="97"/>
      <c r="T28" s="9"/>
      <c r="U28" s="9">
        <v>48</v>
      </c>
      <c r="V28" s="9"/>
      <c r="W28" s="9"/>
      <c r="X28" s="37"/>
    </row>
    <row r="29" spans="1:24" ht="14.25">
      <c r="A29" s="55" t="s">
        <v>20</v>
      </c>
      <c r="B29" s="8" t="s">
        <v>21</v>
      </c>
      <c r="C29" s="11"/>
      <c r="D29" s="11"/>
      <c r="E29" s="11" t="s">
        <v>69</v>
      </c>
      <c r="F29" s="11"/>
      <c r="G29" s="11"/>
      <c r="H29" s="11"/>
      <c r="I29" s="11"/>
      <c r="J29" s="11"/>
      <c r="K29" s="18">
        <f t="shared" si="2"/>
        <v>56</v>
      </c>
      <c r="L29" s="18">
        <v>8</v>
      </c>
      <c r="M29" s="18">
        <f>SUM(S29:X29)</f>
        <v>48</v>
      </c>
      <c r="N29" s="18">
        <v>40</v>
      </c>
      <c r="O29" s="18">
        <v>8</v>
      </c>
      <c r="P29" s="18"/>
      <c r="Q29" s="2"/>
      <c r="R29" s="2"/>
      <c r="S29" s="9">
        <v>48</v>
      </c>
      <c r="T29" s="9"/>
      <c r="U29" s="9"/>
      <c r="V29" s="9"/>
      <c r="W29" s="9"/>
      <c r="X29" s="37"/>
    </row>
    <row r="30" spans="1:24" ht="14.25">
      <c r="A30" s="55" t="s">
        <v>22</v>
      </c>
      <c r="B30" s="8" t="s">
        <v>23</v>
      </c>
      <c r="C30" s="11"/>
      <c r="D30" s="11"/>
      <c r="E30" s="11"/>
      <c r="F30" s="11"/>
      <c r="G30" s="11"/>
      <c r="H30" s="11"/>
      <c r="I30" s="11"/>
      <c r="J30" s="11" t="s">
        <v>69</v>
      </c>
      <c r="K30" s="18">
        <f t="shared" si="2"/>
        <v>200</v>
      </c>
      <c r="L30" s="18">
        <v>32</v>
      </c>
      <c r="M30" s="18">
        <f>SUM(S30:X30)</f>
        <v>168</v>
      </c>
      <c r="N30" s="103">
        <v>0</v>
      </c>
      <c r="O30" s="18">
        <v>168</v>
      </c>
      <c r="P30" s="18"/>
      <c r="Q30" s="2"/>
      <c r="R30" s="2"/>
      <c r="S30" s="9">
        <f>2*S8</f>
        <v>34</v>
      </c>
      <c r="T30" s="9">
        <v>40</v>
      </c>
      <c r="U30" s="9">
        <v>32</v>
      </c>
      <c r="V30" s="9">
        <v>20</v>
      </c>
      <c r="W30" s="9">
        <v>26</v>
      </c>
      <c r="X30" s="37">
        <f>2*X8</f>
        <v>16</v>
      </c>
    </row>
    <row r="31" spans="1:24" ht="14.25">
      <c r="A31" s="55" t="s">
        <v>24</v>
      </c>
      <c r="B31" s="8" t="s">
        <v>25</v>
      </c>
      <c r="C31" s="11"/>
      <c r="D31" s="11"/>
      <c r="E31" s="11"/>
      <c r="F31" s="11"/>
      <c r="G31" s="11"/>
      <c r="H31" s="11"/>
      <c r="I31" s="11"/>
      <c r="J31" s="11" t="s">
        <v>69</v>
      </c>
      <c r="K31" s="18">
        <f t="shared" si="2"/>
        <v>336</v>
      </c>
      <c r="L31" s="18">
        <f>M31</f>
        <v>168</v>
      </c>
      <c r="M31" s="18">
        <f>SUM(S31:X31)</f>
        <v>168</v>
      </c>
      <c r="N31" s="102">
        <v>0</v>
      </c>
      <c r="O31" s="18">
        <v>168</v>
      </c>
      <c r="P31" s="18"/>
      <c r="Q31" s="2"/>
      <c r="R31" s="2"/>
      <c r="S31" s="9">
        <f>2*S8</f>
        <v>34</v>
      </c>
      <c r="T31" s="9">
        <v>40</v>
      </c>
      <c r="U31" s="9">
        <v>32</v>
      </c>
      <c r="V31" s="9">
        <v>20</v>
      </c>
      <c r="W31" s="9">
        <v>26</v>
      </c>
      <c r="X31" s="37">
        <f>2*X8</f>
        <v>16</v>
      </c>
    </row>
    <row r="32" spans="1:24" ht="15" customHeight="1">
      <c r="A32" s="56" t="s">
        <v>81</v>
      </c>
      <c r="B32" s="30" t="s">
        <v>118</v>
      </c>
      <c r="C32" s="11"/>
      <c r="D32" s="11" t="s">
        <v>69</v>
      </c>
      <c r="F32" s="1"/>
      <c r="G32" s="11"/>
      <c r="H32" s="11"/>
      <c r="I32" s="11"/>
      <c r="J32" s="11"/>
      <c r="K32" s="18">
        <f t="shared" si="2"/>
        <v>66</v>
      </c>
      <c r="L32" s="18">
        <f>M32/2</f>
        <v>22</v>
      </c>
      <c r="M32" s="18">
        <f>SUM(Q32:X32)</f>
        <v>44</v>
      </c>
      <c r="N32" s="18">
        <v>34</v>
      </c>
      <c r="O32" s="18">
        <v>10</v>
      </c>
      <c r="P32" s="18"/>
      <c r="Q32" s="2"/>
      <c r="R32" s="2">
        <v>44</v>
      </c>
      <c r="S32" s="9"/>
      <c r="T32" s="9"/>
      <c r="U32" s="9"/>
      <c r="V32" s="9"/>
      <c r="W32" s="9"/>
      <c r="X32" s="37"/>
    </row>
    <row r="33" spans="1:24" ht="14.25">
      <c r="A33" s="56" t="s">
        <v>88</v>
      </c>
      <c r="B33" s="30" t="s">
        <v>119</v>
      </c>
      <c r="C33" s="11"/>
      <c r="D33" s="11"/>
      <c r="E33" s="1"/>
      <c r="F33" s="11"/>
      <c r="G33" s="11"/>
      <c r="H33" s="11"/>
      <c r="I33" s="11"/>
      <c r="J33" s="11" t="s">
        <v>69</v>
      </c>
      <c r="K33" s="18">
        <f t="shared" si="2"/>
        <v>276</v>
      </c>
      <c r="L33" s="18">
        <f>M33/2</f>
        <v>92</v>
      </c>
      <c r="M33" s="18">
        <f>SUM(S33:X33)</f>
        <v>184</v>
      </c>
      <c r="N33" s="18">
        <v>4</v>
      </c>
      <c r="O33" s="18">
        <v>180</v>
      </c>
      <c r="P33" s="18"/>
      <c r="Q33" s="2"/>
      <c r="R33" s="2"/>
      <c r="S33" s="9">
        <f>2*S8</f>
        <v>34</v>
      </c>
      <c r="T33" s="9">
        <v>40</v>
      </c>
      <c r="U33" s="9">
        <v>32</v>
      </c>
      <c r="V33" s="9">
        <v>20</v>
      </c>
      <c r="W33" s="9">
        <v>26</v>
      </c>
      <c r="X33" s="37">
        <v>32</v>
      </c>
    </row>
    <row r="34" spans="1:24" ht="12.75" customHeight="1">
      <c r="A34" s="54" t="s">
        <v>26</v>
      </c>
      <c r="B34" s="3" t="s">
        <v>121</v>
      </c>
      <c r="C34" s="10"/>
      <c r="D34" s="10"/>
      <c r="E34" s="10"/>
      <c r="F34" s="10"/>
      <c r="G34" s="10"/>
      <c r="H34" s="10"/>
      <c r="I34" s="10"/>
      <c r="J34" s="10"/>
      <c r="K34" s="19">
        <f>K35+K36+K37</f>
        <v>274.5</v>
      </c>
      <c r="L34" s="19">
        <f>SUM(L35:L37)</f>
        <v>91.5</v>
      </c>
      <c r="M34" s="19">
        <f>SUM(M35:M37)</f>
        <v>183</v>
      </c>
      <c r="N34" s="19">
        <f>N35+N36+N37</f>
        <v>117</v>
      </c>
      <c r="O34" s="19">
        <f>O35+O36+O37</f>
        <v>66</v>
      </c>
      <c r="P34" s="19"/>
      <c r="Q34" s="52"/>
      <c r="R34" s="2"/>
      <c r="S34" s="4"/>
      <c r="T34" s="4"/>
      <c r="U34" s="4"/>
      <c r="V34" s="4"/>
      <c r="W34" s="4"/>
      <c r="X34" s="42"/>
    </row>
    <row r="35" spans="1:24" ht="14.25">
      <c r="A35" s="55" t="s">
        <v>27</v>
      </c>
      <c r="B35" s="8" t="s">
        <v>28</v>
      </c>
      <c r="C35" s="11"/>
      <c r="D35" s="11"/>
      <c r="E35" s="11" t="s">
        <v>69</v>
      </c>
      <c r="F35" s="11"/>
      <c r="G35" s="11"/>
      <c r="H35" s="11"/>
      <c r="I35" s="11"/>
      <c r="J35" s="11"/>
      <c r="K35" s="18">
        <f>M35/2+M35</f>
        <v>61.5</v>
      </c>
      <c r="L35" s="18">
        <f>M35/2</f>
        <v>20.5</v>
      </c>
      <c r="M35" s="18">
        <v>41</v>
      </c>
      <c r="N35" s="18">
        <v>25</v>
      </c>
      <c r="O35" s="18">
        <v>16</v>
      </c>
      <c r="P35" s="18"/>
      <c r="Q35" s="2"/>
      <c r="R35" s="2"/>
      <c r="S35" s="9">
        <v>41</v>
      </c>
      <c r="T35" s="9"/>
      <c r="U35" s="9"/>
      <c r="V35" s="9"/>
      <c r="W35" s="9"/>
      <c r="X35" s="37"/>
    </row>
    <row r="36" spans="1:24" ht="14.25">
      <c r="A36" s="55" t="s">
        <v>29</v>
      </c>
      <c r="B36" s="8" t="s">
        <v>124</v>
      </c>
      <c r="C36" s="11"/>
      <c r="D36" s="11"/>
      <c r="E36" s="97"/>
      <c r="F36" s="1"/>
      <c r="G36" s="11" t="s">
        <v>69</v>
      </c>
      <c r="H36" s="11"/>
      <c r="I36" s="11"/>
      <c r="J36" s="11"/>
      <c r="K36" s="18">
        <f>M36/2+M36</f>
        <v>72</v>
      </c>
      <c r="L36" s="18">
        <f>M36/2</f>
        <v>24</v>
      </c>
      <c r="M36" s="18">
        <f>SUM(S36:X36)</f>
        <v>48</v>
      </c>
      <c r="N36" s="18">
        <v>38</v>
      </c>
      <c r="O36" s="18">
        <v>10</v>
      </c>
      <c r="P36" s="18"/>
      <c r="Q36" s="2"/>
      <c r="R36" s="2"/>
      <c r="S36" s="9"/>
      <c r="T36" s="9"/>
      <c r="U36" s="9">
        <v>48</v>
      </c>
      <c r="V36" s="9"/>
      <c r="W36" s="9"/>
      <c r="X36" s="37"/>
    </row>
    <row r="37" spans="1:24" ht="27.75" customHeight="1">
      <c r="A37" s="56" t="s">
        <v>82</v>
      </c>
      <c r="B37" s="30" t="s">
        <v>123</v>
      </c>
      <c r="C37" s="11"/>
      <c r="D37" s="11"/>
      <c r="E37" s="92"/>
      <c r="F37" s="105" t="s">
        <v>69</v>
      </c>
      <c r="G37" s="11"/>
      <c r="H37" s="11"/>
      <c r="I37" s="11"/>
      <c r="J37" s="11"/>
      <c r="K37" s="18">
        <f>M37/2+M37</f>
        <v>141</v>
      </c>
      <c r="L37" s="18">
        <f>M37/2</f>
        <v>47</v>
      </c>
      <c r="M37" s="18">
        <f>SUM(S37:X37)</f>
        <v>94</v>
      </c>
      <c r="N37" s="18">
        <v>54</v>
      </c>
      <c r="O37" s="18">
        <v>40</v>
      </c>
      <c r="P37" s="18"/>
      <c r="Q37" s="2"/>
      <c r="R37" s="2"/>
      <c r="S37" s="9">
        <v>34</v>
      </c>
      <c r="T37" s="9">
        <v>60</v>
      </c>
      <c r="U37" s="9"/>
      <c r="V37" s="9"/>
      <c r="W37" s="9"/>
      <c r="X37" s="37"/>
    </row>
    <row r="38" spans="1:24" ht="14.25">
      <c r="A38" s="54" t="s">
        <v>30</v>
      </c>
      <c r="B38" s="3" t="s">
        <v>122</v>
      </c>
      <c r="C38" s="10"/>
      <c r="D38" s="10"/>
      <c r="E38" s="10"/>
      <c r="F38" s="10"/>
      <c r="G38" s="10"/>
      <c r="H38" s="10"/>
      <c r="I38" s="10"/>
      <c r="J38" s="19"/>
      <c r="K38" s="19">
        <f aca="true" t="shared" si="3" ref="K38:P38">K39+K52</f>
        <v>3271.5</v>
      </c>
      <c r="L38" s="19">
        <f t="shared" si="3"/>
        <v>1090.5</v>
      </c>
      <c r="M38" s="19">
        <f t="shared" si="3"/>
        <v>2181</v>
      </c>
      <c r="N38" s="19">
        <f t="shared" si="3"/>
        <v>1290</v>
      </c>
      <c r="O38" s="19">
        <f t="shared" si="3"/>
        <v>873</v>
      </c>
      <c r="P38" s="19">
        <f t="shared" si="3"/>
        <v>20</v>
      </c>
      <c r="Q38" s="2"/>
      <c r="R38" s="2"/>
      <c r="S38" s="4"/>
      <c r="T38" s="4"/>
      <c r="U38" s="4"/>
      <c r="V38" s="4"/>
      <c r="W38" s="4"/>
      <c r="X38" s="42"/>
    </row>
    <row r="39" spans="1:24" ht="14.25">
      <c r="A39" s="54" t="s">
        <v>31</v>
      </c>
      <c r="B39" s="3" t="s">
        <v>32</v>
      </c>
      <c r="C39" s="10"/>
      <c r="D39" s="10"/>
      <c r="E39" s="10"/>
      <c r="F39" s="10"/>
      <c r="G39" s="10"/>
      <c r="H39" s="10"/>
      <c r="I39" s="10"/>
      <c r="J39" s="10"/>
      <c r="K39" s="19">
        <f>SUM(K40:K51)</f>
        <v>1270.5</v>
      </c>
      <c r="L39" s="19">
        <f>SUM(L40:L51)</f>
        <v>423.5</v>
      </c>
      <c r="M39" s="19">
        <f>SUM(M40:M51)</f>
        <v>847</v>
      </c>
      <c r="N39" s="19">
        <f>SUM(N40:N51)</f>
        <v>493</v>
      </c>
      <c r="O39" s="19">
        <f>SUM(O40:O51)</f>
        <v>356</v>
      </c>
      <c r="P39" s="19"/>
      <c r="Q39" s="2"/>
      <c r="R39" s="2"/>
      <c r="S39" s="4"/>
      <c r="T39" s="4"/>
      <c r="U39" s="4"/>
      <c r="V39" s="4"/>
      <c r="W39" s="4"/>
      <c r="X39" s="42"/>
    </row>
    <row r="40" spans="1:24" ht="14.25">
      <c r="A40" s="55" t="s">
        <v>71</v>
      </c>
      <c r="B40" s="8" t="s">
        <v>33</v>
      </c>
      <c r="C40" s="11"/>
      <c r="D40" s="11"/>
      <c r="E40" s="11"/>
      <c r="F40" s="11" t="s">
        <v>69</v>
      </c>
      <c r="G40" s="11"/>
      <c r="H40" s="11"/>
      <c r="I40" s="11"/>
      <c r="J40" s="11"/>
      <c r="K40" s="18">
        <f>SUM(L40:M40)</f>
        <v>111</v>
      </c>
      <c r="L40" s="18">
        <f>M40/2</f>
        <v>37</v>
      </c>
      <c r="M40" s="18">
        <f>SUM(Q40:X40)</f>
        <v>74</v>
      </c>
      <c r="N40" s="18">
        <v>8</v>
      </c>
      <c r="O40" s="18">
        <v>66</v>
      </c>
      <c r="P40" s="18"/>
      <c r="Q40" s="2"/>
      <c r="R40" s="2"/>
      <c r="S40" s="77">
        <v>34</v>
      </c>
      <c r="T40" s="100">
        <v>40</v>
      </c>
      <c r="U40" s="9"/>
      <c r="V40" s="9"/>
      <c r="W40" s="9"/>
      <c r="X40" s="37"/>
    </row>
    <row r="41" spans="1:24" ht="14.25">
      <c r="A41" s="55" t="s">
        <v>72</v>
      </c>
      <c r="B41" s="8" t="s">
        <v>34</v>
      </c>
      <c r="C41" s="11"/>
      <c r="D41" s="11"/>
      <c r="E41" s="11"/>
      <c r="F41" s="11" t="s">
        <v>69</v>
      </c>
      <c r="G41" s="11"/>
      <c r="H41" s="11"/>
      <c r="I41" s="11"/>
      <c r="J41" s="11"/>
      <c r="K41" s="18">
        <f aca="true" t="shared" si="4" ref="K41:K51">SUM(L41:M41)</f>
        <v>111</v>
      </c>
      <c r="L41" s="18">
        <f aca="true" t="shared" si="5" ref="L41:L51">M41/2</f>
        <v>37</v>
      </c>
      <c r="M41" s="18">
        <f aca="true" t="shared" si="6" ref="M41:M51">SUM(Q41:X41)</f>
        <v>74</v>
      </c>
      <c r="N41" s="18">
        <v>44</v>
      </c>
      <c r="O41" s="18">
        <v>30</v>
      </c>
      <c r="P41" s="18"/>
      <c r="Q41" s="2"/>
      <c r="R41" s="2"/>
      <c r="S41" s="78">
        <v>34</v>
      </c>
      <c r="T41" s="100">
        <v>40</v>
      </c>
      <c r="U41" s="9"/>
      <c r="V41" s="9"/>
      <c r="W41" s="9"/>
      <c r="X41" s="37"/>
    </row>
    <row r="42" spans="1:24" ht="14.25">
      <c r="A42" s="55" t="s">
        <v>73</v>
      </c>
      <c r="B42" s="8" t="s">
        <v>35</v>
      </c>
      <c r="C42" s="11"/>
      <c r="D42" s="11"/>
      <c r="E42" s="11"/>
      <c r="F42" s="11"/>
      <c r="G42" s="11" t="s">
        <v>80</v>
      </c>
      <c r="H42" s="11"/>
      <c r="I42" s="11"/>
      <c r="J42" s="11"/>
      <c r="K42" s="18">
        <f t="shared" si="4"/>
        <v>108</v>
      </c>
      <c r="L42" s="18">
        <f t="shared" si="5"/>
        <v>36</v>
      </c>
      <c r="M42" s="18">
        <f t="shared" si="6"/>
        <v>72</v>
      </c>
      <c r="N42" s="18">
        <v>32</v>
      </c>
      <c r="O42" s="18">
        <v>40</v>
      </c>
      <c r="P42" s="18"/>
      <c r="Q42" s="2"/>
      <c r="R42" s="2"/>
      <c r="S42" s="78"/>
      <c r="T42" s="100">
        <v>40</v>
      </c>
      <c r="U42" s="9">
        <v>32</v>
      </c>
      <c r="V42" s="9"/>
      <c r="W42" s="9"/>
      <c r="X42" s="37"/>
    </row>
    <row r="43" spans="1:24" ht="14.25" customHeight="1">
      <c r="A43" s="55" t="s">
        <v>74</v>
      </c>
      <c r="B43" s="8" t="s">
        <v>125</v>
      </c>
      <c r="C43" s="11"/>
      <c r="D43" s="11"/>
      <c r="E43" s="11"/>
      <c r="F43" s="11" t="s">
        <v>69</v>
      </c>
      <c r="G43" s="11"/>
      <c r="H43" s="11"/>
      <c r="I43" s="11"/>
      <c r="J43" s="11"/>
      <c r="K43" s="18">
        <f t="shared" si="4"/>
        <v>111</v>
      </c>
      <c r="L43" s="18">
        <f t="shared" si="5"/>
        <v>37</v>
      </c>
      <c r="M43" s="18">
        <f t="shared" si="6"/>
        <v>74</v>
      </c>
      <c r="N43" s="18">
        <v>52</v>
      </c>
      <c r="O43" s="18">
        <v>22</v>
      </c>
      <c r="P43" s="18"/>
      <c r="Q43" s="2"/>
      <c r="R43" s="2"/>
      <c r="S43" s="78">
        <v>34</v>
      </c>
      <c r="T43" s="100">
        <v>40</v>
      </c>
      <c r="U43" s="9"/>
      <c r="V43" s="9"/>
      <c r="W43" s="9"/>
      <c r="X43" s="37"/>
    </row>
    <row r="44" spans="1:24" ht="14.25">
      <c r="A44" s="55" t="s">
        <v>75</v>
      </c>
      <c r="B44" s="63" t="s">
        <v>126</v>
      </c>
      <c r="C44" s="11"/>
      <c r="D44" s="11"/>
      <c r="E44" s="11"/>
      <c r="F44" s="11"/>
      <c r="G44" s="11"/>
      <c r="H44" s="11" t="s">
        <v>80</v>
      </c>
      <c r="I44" s="11"/>
      <c r="J44" s="11"/>
      <c r="K44" s="18">
        <f t="shared" si="4"/>
        <v>117</v>
      </c>
      <c r="L44" s="18">
        <f t="shared" si="5"/>
        <v>39</v>
      </c>
      <c r="M44" s="18">
        <f t="shared" si="6"/>
        <v>78</v>
      </c>
      <c r="N44" s="18">
        <v>58</v>
      </c>
      <c r="O44" s="18">
        <v>20</v>
      </c>
      <c r="P44" s="18"/>
      <c r="Q44" s="2"/>
      <c r="R44" s="2"/>
      <c r="S44" s="78"/>
      <c r="T44" s="100"/>
      <c r="U44" s="9">
        <v>48</v>
      </c>
      <c r="V44" s="9">
        <v>30</v>
      </c>
      <c r="W44" s="9"/>
      <c r="X44" s="37"/>
    </row>
    <row r="45" spans="1:24" ht="14.25">
      <c r="A45" s="55" t="s">
        <v>76</v>
      </c>
      <c r="B45" s="63" t="s">
        <v>127</v>
      </c>
      <c r="C45" s="11"/>
      <c r="D45" s="11"/>
      <c r="E45" s="11"/>
      <c r="F45" s="11" t="s">
        <v>80</v>
      </c>
      <c r="G45" s="11"/>
      <c r="H45" s="1"/>
      <c r="I45" s="11"/>
      <c r="J45" s="11"/>
      <c r="K45" s="18">
        <f t="shared" si="4"/>
        <v>111</v>
      </c>
      <c r="L45" s="18">
        <f t="shared" si="5"/>
        <v>37</v>
      </c>
      <c r="M45" s="18">
        <f t="shared" si="6"/>
        <v>74</v>
      </c>
      <c r="N45" s="18">
        <v>48</v>
      </c>
      <c r="O45" s="18">
        <v>26</v>
      </c>
      <c r="P45" s="18"/>
      <c r="Q45" s="2"/>
      <c r="R45" s="2"/>
      <c r="S45" s="78">
        <v>34</v>
      </c>
      <c r="T45" s="100">
        <v>40</v>
      </c>
      <c r="U45" s="9"/>
      <c r="V45" s="9"/>
      <c r="W45" s="9"/>
      <c r="X45" s="37"/>
    </row>
    <row r="46" spans="1:24" ht="13.5" customHeight="1">
      <c r="A46" s="55" t="s">
        <v>77</v>
      </c>
      <c r="B46" s="63" t="s">
        <v>128</v>
      </c>
      <c r="C46" s="11"/>
      <c r="D46" s="11"/>
      <c r="E46" s="11"/>
      <c r="F46" s="11"/>
      <c r="G46" s="11"/>
      <c r="H46" s="11"/>
      <c r="I46" s="11"/>
      <c r="J46" s="11" t="s">
        <v>69</v>
      </c>
      <c r="K46" s="18">
        <f t="shared" si="4"/>
        <v>94.5</v>
      </c>
      <c r="L46" s="18">
        <f t="shared" si="5"/>
        <v>31.5</v>
      </c>
      <c r="M46" s="18">
        <f t="shared" si="6"/>
        <v>63</v>
      </c>
      <c r="N46" s="18">
        <v>39</v>
      </c>
      <c r="O46" s="18">
        <v>24</v>
      </c>
      <c r="P46" s="18"/>
      <c r="Q46" s="2"/>
      <c r="R46" s="2"/>
      <c r="S46" s="78"/>
      <c r="T46" s="100"/>
      <c r="U46" s="9"/>
      <c r="V46" s="9"/>
      <c r="W46" s="9">
        <v>39</v>
      </c>
      <c r="X46" s="37">
        <v>24</v>
      </c>
    </row>
    <row r="47" spans="1:24" ht="14.25">
      <c r="A47" s="55" t="s">
        <v>78</v>
      </c>
      <c r="B47" s="64" t="s">
        <v>129</v>
      </c>
      <c r="C47" s="11"/>
      <c r="D47" s="11"/>
      <c r="E47" s="11"/>
      <c r="F47" s="11" t="s">
        <v>69</v>
      </c>
      <c r="G47" s="11"/>
      <c r="H47" s="11"/>
      <c r="I47" s="11"/>
      <c r="J47" s="97"/>
      <c r="K47" s="18">
        <f t="shared" si="4"/>
        <v>111</v>
      </c>
      <c r="L47" s="18">
        <f t="shared" si="5"/>
        <v>37</v>
      </c>
      <c r="M47" s="18">
        <f t="shared" si="6"/>
        <v>74</v>
      </c>
      <c r="N47" s="18">
        <v>40</v>
      </c>
      <c r="O47" s="18">
        <v>34</v>
      </c>
      <c r="P47" s="18"/>
      <c r="Q47" s="2"/>
      <c r="R47" s="2"/>
      <c r="S47" s="78">
        <v>34</v>
      </c>
      <c r="T47" s="100">
        <v>40</v>
      </c>
      <c r="U47" s="9"/>
      <c r="V47" s="9"/>
      <c r="W47" s="9"/>
      <c r="X47" s="37"/>
    </row>
    <row r="48" spans="1:24" ht="14.25">
      <c r="A48" s="55" t="s">
        <v>79</v>
      </c>
      <c r="B48" s="65" t="s">
        <v>130</v>
      </c>
      <c r="C48" s="11"/>
      <c r="D48" s="11"/>
      <c r="E48" s="11"/>
      <c r="F48" s="11"/>
      <c r="G48" s="11"/>
      <c r="H48" s="1"/>
      <c r="I48" s="11"/>
      <c r="J48" s="11" t="s">
        <v>69</v>
      </c>
      <c r="K48" s="18">
        <f t="shared" si="4"/>
        <v>138</v>
      </c>
      <c r="L48" s="18">
        <f t="shared" si="5"/>
        <v>46</v>
      </c>
      <c r="M48" s="18">
        <f t="shared" si="6"/>
        <v>92</v>
      </c>
      <c r="N48" s="18">
        <v>70</v>
      </c>
      <c r="O48" s="18">
        <v>24</v>
      </c>
      <c r="P48" s="18"/>
      <c r="Q48" s="2"/>
      <c r="R48" s="2"/>
      <c r="S48" s="78"/>
      <c r="T48" s="100"/>
      <c r="U48" s="9"/>
      <c r="V48" s="9"/>
      <c r="W48" s="9">
        <v>52</v>
      </c>
      <c r="X48" s="37">
        <v>40</v>
      </c>
    </row>
    <row r="49" spans="1:24" ht="15" customHeight="1">
      <c r="A49" s="55" t="s">
        <v>83</v>
      </c>
      <c r="B49" s="65" t="s">
        <v>131</v>
      </c>
      <c r="C49" s="11"/>
      <c r="D49" s="11"/>
      <c r="E49" s="11"/>
      <c r="F49" s="11"/>
      <c r="G49" s="11"/>
      <c r="H49" s="91"/>
      <c r="I49" s="105" t="s">
        <v>69</v>
      </c>
      <c r="J49" s="11"/>
      <c r="K49" s="18">
        <f t="shared" si="4"/>
        <v>97.5</v>
      </c>
      <c r="L49" s="18">
        <f t="shared" si="5"/>
        <v>32.5</v>
      </c>
      <c r="M49" s="18">
        <f>SUM(Q49:X49)</f>
        <v>65</v>
      </c>
      <c r="N49" s="18">
        <v>35</v>
      </c>
      <c r="O49" s="18">
        <v>30</v>
      </c>
      <c r="P49" s="18"/>
      <c r="Q49" s="53"/>
      <c r="R49" s="2"/>
      <c r="S49" s="78"/>
      <c r="T49" s="100"/>
      <c r="U49" s="9"/>
      <c r="V49" s="97"/>
      <c r="W49" s="9">
        <v>65</v>
      </c>
      <c r="X49" s="37"/>
    </row>
    <row r="50" spans="1:24" ht="15" customHeight="1">
      <c r="A50" s="55" t="s">
        <v>84</v>
      </c>
      <c r="B50" s="65" t="s">
        <v>132</v>
      </c>
      <c r="C50" s="33"/>
      <c r="D50" s="33"/>
      <c r="E50" s="33"/>
      <c r="F50" s="33"/>
      <c r="G50" s="33"/>
      <c r="H50" s="11"/>
      <c r="I50" s="33" t="s">
        <v>69</v>
      </c>
      <c r="J50" s="97"/>
      <c r="K50" s="18">
        <f t="shared" si="4"/>
        <v>58.5</v>
      </c>
      <c r="L50" s="18">
        <f t="shared" si="5"/>
        <v>19.5</v>
      </c>
      <c r="M50" s="18">
        <f>SUM(Q50:X50)</f>
        <v>39</v>
      </c>
      <c r="N50" s="60">
        <v>19</v>
      </c>
      <c r="O50" s="60">
        <v>20</v>
      </c>
      <c r="P50" s="60"/>
      <c r="Q50" s="51"/>
      <c r="R50" s="25"/>
      <c r="S50" s="78"/>
      <c r="T50" s="68"/>
      <c r="U50" s="104"/>
      <c r="V50" s="29"/>
      <c r="W50" s="29">
        <v>39</v>
      </c>
      <c r="X50" s="43"/>
    </row>
    <row r="51" spans="1:24" ht="14.25">
      <c r="A51" s="55" t="s">
        <v>85</v>
      </c>
      <c r="B51" s="65" t="s">
        <v>36</v>
      </c>
      <c r="C51" s="33"/>
      <c r="D51" s="33"/>
      <c r="E51" s="33"/>
      <c r="F51" s="33"/>
      <c r="G51" s="33"/>
      <c r="H51" s="11" t="s">
        <v>69</v>
      </c>
      <c r="I51" s="33"/>
      <c r="J51" s="11"/>
      <c r="K51" s="18">
        <f t="shared" si="4"/>
        <v>102</v>
      </c>
      <c r="L51" s="18">
        <f t="shared" si="5"/>
        <v>34</v>
      </c>
      <c r="M51" s="18">
        <f t="shared" si="6"/>
        <v>68</v>
      </c>
      <c r="N51" s="60">
        <v>48</v>
      </c>
      <c r="O51" s="60">
        <v>20</v>
      </c>
      <c r="P51" s="60"/>
      <c r="Q51" s="25"/>
      <c r="R51" s="25"/>
      <c r="S51" s="78"/>
      <c r="T51" s="1"/>
      <c r="U51" s="89">
        <v>32</v>
      </c>
      <c r="V51" s="29">
        <v>36</v>
      </c>
      <c r="W51" s="29"/>
      <c r="X51" s="43"/>
    </row>
    <row r="52" spans="1:24" ht="14.25" customHeight="1">
      <c r="A52" s="57" t="s">
        <v>37</v>
      </c>
      <c r="B52" s="22" t="s">
        <v>38</v>
      </c>
      <c r="C52" s="21"/>
      <c r="D52" s="21"/>
      <c r="E52" s="21"/>
      <c r="F52" s="21"/>
      <c r="G52" s="21"/>
      <c r="H52" s="21"/>
      <c r="I52" s="10"/>
      <c r="J52" s="21"/>
      <c r="K52" s="23">
        <f aca="true" t="shared" si="7" ref="K52:P52">K53+K59+K65+K69</f>
        <v>2001</v>
      </c>
      <c r="L52" s="23">
        <f t="shared" si="7"/>
        <v>667</v>
      </c>
      <c r="M52" s="23">
        <f t="shared" si="7"/>
        <v>1334</v>
      </c>
      <c r="N52" s="23">
        <f t="shared" si="7"/>
        <v>797</v>
      </c>
      <c r="O52" s="23">
        <f t="shared" si="7"/>
        <v>517</v>
      </c>
      <c r="P52" s="23">
        <f t="shared" si="7"/>
        <v>20</v>
      </c>
      <c r="Q52" s="25"/>
      <c r="R52" s="25"/>
      <c r="S52" s="24"/>
      <c r="T52" s="24"/>
      <c r="U52" s="24"/>
      <c r="V52" s="24"/>
      <c r="W52" s="24"/>
      <c r="X52" s="44"/>
    </row>
    <row r="53" spans="1:24" ht="41.25" customHeight="1">
      <c r="A53" s="54" t="s">
        <v>39</v>
      </c>
      <c r="B53" s="67" t="s">
        <v>133</v>
      </c>
      <c r="C53" s="11"/>
      <c r="D53" s="11"/>
      <c r="E53" s="11"/>
      <c r="F53" s="11"/>
      <c r="G53" s="11"/>
      <c r="H53" s="11"/>
      <c r="I53" s="1"/>
      <c r="J53" s="11" t="s">
        <v>87</v>
      </c>
      <c r="K53" s="19">
        <f aca="true" t="shared" si="8" ref="K53:P53">SUM(K54:K56)</f>
        <v>841.5</v>
      </c>
      <c r="L53" s="19">
        <f t="shared" si="8"/>
        <v>280.5</v>
      </c>
      <c r="M53" s="19">
        <f t="shared" si="8"/>
        <v>561</v>
      </c>
      <c r="N53" s="19">
        <f t="shared" si="8"/>
        <v>351</v>
      </c>
      <c r="O53" s="19">
        <f t="shared" si="8"/>
        <v>190</v>
      </c>
      <c r="P53" s="19">
        <f t="shared" si="8"/>
        <v>20</v>
      </c>
      <c r="Q53" s="2"/>
      <c r="R53" s="2"/>
      <c r="S53" s="9"/>
      <c r="T53" s="9"/>
      <c r="U53" s="9"/>
      <c r="V53" s="9"/>
      <c r="W53" s="9"/>
      <c r="X53" s="37"/>
    </row>
    <row r="54" spans="1:24" ht="27.75" customHeight="1">
      <c r="A54" s="55" t="s">
        <v>40</v>
      </c>
      <c r="B54" s="68" t="s">
        <v>134</v>
      </c>
      <c r="C54" s="11"/>
      <c r="D54" s="11"/>
      <c r="E54" s="11"/>
      <c r="F54" s="11" t="s">
        <v>80</v>
      </c>
      <c r="G54" s="97"/>
      <c r="H54" s="11"/>
      <c r="I54" s="11"/>
      <c r="J54" s="11"/>
      <c r="K54" s="18">
        <f>SUM(L54:M54)</f>
        <v>141</v>
      </c>
      <c r="L54" s="18">
        <f>M54/2</f>
        <v>47</v>
      </c>
      <c r="M54" s="18">
        <f>SUM(S54:X54)</f>
        <v>94</v>
      </c>
      <c r="N54" s="18">
        <f>M54-O54-P54</f>
        <v>74</v>
      </c>
      <c r="O54" s="18">
        <v>20</v>
      </c>
      <c r="P54" s="18"/>
      <c r="Q54" s="2"/>
      <c r="R54" s="2"/>
      <c r="S54" s="78">
        <v>34</v>
      </c>
      <c r="T54" s="9">
        <v>60</v>
      </c>
      <c r="U54" s="9"/>
      <c r="V54" s="9"/>
      <c r="W54" s="9"/>
      <c r="X54" s="37"/>
    </row>
    <row r="55" spans="1:24" ht="16.5" customHeight="1">
      <c r="A55" s="55" t="s">
        <v>41</v>
      </c>
      <c r="B55" s="68" t="s">
        <v>135</v>
      </c>
      <c r="C55" s="11"/>
      <c r="D55" s="11"/>
      <c r="E55" s="11"/>
      <c r="F55" s="11"/>
      <c r="G55" s="11"/>
      <c r="H55" s="11"/>
      <c r="I55" s="97"/>
      <c r="J55" s="11" t="s">
        <v>176</v>
      </c>
      <c r="K55" s="18">
        <f>SUM(L55:M55)</f>
        <v>417</v>
      </c>
      <c r="L55" s="18">
        <f>M55/2</f>
        <v>139</v>
      </c>
      <c r="M55" s="18">
        <f>SUM(S55:X55)</f>
        <v>278</v>
      </c>
      <c r="N55" s="18">
        <f>M55-O55-P55</f>
        <v>178</v>
      </c>
      <c r="O55" s="18">
        <v>80</v>
      </c>
      <c r="P55" s="18">
        <v>20</v>
      </c>
      <c r="Q55" s="2"/>
      <c r="R55" s="2"/>
      <c r="S55" s="9"/>
      <c r="T55" s="9"/>
      <c r="U55" s="9">
        <v>32</v>
      </c>
      <c r="V55" s="9">
        <v>80</v>
      </c>
      <c r="W55" s="9">
        <v>78</v>
      </c>
      <c r="X55" s="37">
        <v>88</v>
      </c>
    </row>
    <row r="56" spans="1:24" ht="16.5" customHeight="1">
      <c r="A56" s="55" t="s">
        <v>137</v>
      </c>
      <c r="B56" s="68" t="s">
        <v>136</v>
      </c>
      <c r="C56" s="11"/>
      <c r="D56" s="11"/>
      <c r="E56" s="11"/>
      <c r="F56" s="11"/>
      <c r="G56" s="11"/>
      <c r="H56" s="11"/>
      <c r="I56" s="11"/>
      <c r="J56" s="11" t="s">
        <v>69</v>
      </c>
      <c r="K56" s="18">
        <f>SUM(L56:M56)</f>
        <v>283.5</v>
      </c>
      <c r="L56" s="18">
        <f>M56/2</f>
        <v>94.5</v>
      </c>
      <c r="M56" s="18">
        <f>SUM(S56:X56)</f>
        <v>189</v>
      </c>
      <c r="N56" s="18">
        <f>M56-O56-P56</f>
        <v>99</v>
      </c>
      <c r="O56" s="18">
        <v>90</v>
      </c>
      <c r="P56" s="18"/>
      <c r="Q56" s="2"/>
      <c r="R56" s="2"/>
      <c r="S56" s="9"/>
      <c r="T56" s="9"/>
      <c r="U56" s="9"/>
      <c r="V56" s="9"/>
      <c r="W56" s="9">
        <v>117</v>
      </c>
      <c r="X56" s="37">
        <v>72</v>
      </c>
    </row>
    <row r="57" spans="1:24" ht="14.25">
      <c r="A57" s="55" t="s">
        <v>42</v>
      </c>
      <c r="B57" s="66" t="s">
        <v>43</v>
      </c>
      <c r="C57" s="11"/>
      <c r="D57" s="11"/>
      <c r="E57" s="11"/>
      <c r="F57" s="11"/>
      <c r="G57" s="34"/>
      <c r="H57" s="34" t="s">
        <v>179</v>
      </c>
      <c r="I57" s="34"/>
      <c r="J57" s="11"/>
      <c r="K57" s="18"/>
      <c r="L57" s="18"/>
      <c r="M57" s="61">
        <f>SUM(S57:X57)</f>
        <v>36</v>
      </c>
      <c r="N57" s="18"/>
      <c r="O57" s="18"/>
      <c r="P57" s="18"/>
      <c r="Q57" s="87"/>
      <c r="R57" s="87"/>
      <c r="S57" s="20"/>
      <c r="T57" s="20"/>
      <c r="U57" s="20"/>
      <c r="V57" s="20">
        <v>36</v>
      </c>
      <c r="W57" s="20"/>
      <c r="X57" s="38"/>
    </row>
    <row r="58" spans="1:24" ht="14.25">
      <c r="A58" s="55" t="s">
        <v>44</v>
      </c>
      <c r="B58" s="66" t="s">
        <v>45</v>
      </c>
      <c r="C58" s="11"/>
      <c r="D58" s="11"/>
      <c r="E58" s="11"/>
      <c r="F58" s="11"/>
      <c r="G58" s="34"/>
      <c r="H58" s="34"/>
      <c r="I58" s="97"/>
      <c r="J58" s="34" t="s">
        <v>69</v>
      </c>
      <c r="K58" s="18"/>
      <c r="L58" s="18"/>
      <c r="M58" s="61">
        <f>SUM(S58:X58)</f>
        <v>324</v>
      </c>
      <c r="N58" s="18"/>
      <c r="O58" s="18"/>
      <c r="P58" s="18"/>
      <c r="Q58" s="87"/>
      <c r="R58" s="87"/>
      <c r="S58" s="20"/>
      <c r="T58" s="20"/>
      <c r="U58" s="20"/>
      <c r="V58" s="20"/>
      <c r="W58" s="20">
        <v>144</v>
      </c>
      <c r="X58" s="38">
        <v>180</v>
      </c>
    </row>
    <row r="59" spans="1:24" ht="30.75" customHeight="1">
      <c r="A59" s="54" t="s">
        <v>46</v>
      </c>
      <c r="B59" s="67" t="s">
        <v>138</v>
      </c>
      <c r="C59" s="11"/>
      <c r="D59" s="11"/>
      <c r="E59" s="11"/>
      <c r="F59" s="11"/>
      <c r="G59" s="11"/>
      <c r="H59" s="11" t="s">
        <v>87</v>
      </c>
      <c r="I59" s="11"/>
      <c r="J59" s="97"/>
      <c r="K59" s="19">
        <f>SUM(K60:K62)</f>
        <v>561</v>
      </c>
      <c r="L59" s="19">
        <f>SUM(L60:L62)</f>
        <v>187</v>
      </c>
      <c r="M59" s="19">
        <f>SUM(M60:M62)</f>
        <v>374</v>
      </c>
      <c r="N59" s="19">
        <f>SUM(N60:N62)</f>
        <v>232</v>
      </c>
      <c r="O59" s="19">
        <f>SUM(O60:O62)</f>
        <v>142</v>
      </c>
      <c r="P59" s="19"/>
      <c r="Q59" s="2"/>
      <c r="R59" s="2"/>
      <c r="S59" s="9"/>
      <c r="T59" s="9"/>
      <c r="U59" s="9"/>
      <c r="V59" s="9"/>
      <c r="W59" s="9"/>
      <c r="X59" s="37"/>
    </row>
    <row r="60" spans="1:24" ht="16.5" customHeight="1">
      <c r="A60" s="55" t="s">
        <v>47</v>
      </c>
      <c r="B60" s="68" t="s">
        <v>139</v>
      </c>
      <c r="C60" s="11"/>
      <c r="D60" s="11"/>
      <c r="E60" s="11"/>
      <c r="F60" s="11"/>
      <c r="G60" s="11" t="s">
        <v>80</v>
      </c>
      <c r="H60" s="97"/>
      <c r="I60" s="11"/>
      <c r="J60" s="1"/>
      <c r="K60" s="18">
        <f>SUM(L60:M60)</f>
        <v>213</v>
      </c>
      <c r="L60" s="18">
        <f>M60/2</f>
        <v>71</v>
      </c>
      <c r="M60" s="18">
        <f>S60+T60+U60</f>
        <v>142</v>
      </c>
      <c r="N60" s="18">
        <f>M60-O60-P60</f>
        <v>84</v>
      </c>
      <c r="O60" s="18">
        <v>58</v>
      </c>
      <c r="P60" s="18"/>
      <c r="Q60" s="2"/>
      <c r="R60" s="2"/>
      <c r="S60" s="9">
        <v>34</v>
      </c>
      <c r="T60" s="9">
        <v>60</v>
      </c>
      <c r="U60" s="9">
        <v>48</v>
      </c>
      <c r="V60" s="9"/>
      <c r="W60" s="9"/>
      <c r="X60" s="37"/>
    </row>
    <row r="61" spans="1:24" ht="14.25" customHeight="1">
      <c r="A61" s="55" t="s">
        <v>142</v>
      </c>
      <c r="B61" s="68" t="s">
        <v>140</v>
      </c>
      <c r="C61" s="11"/>
      <c r="D61" s="11"/>
      <c r="E61" s="11"/>
      <c r="F61" s="11"/>
      <c r="G61" s="11" t="s">
        <v>69</v>
      </c>
      <c r="H61" s="92"/>
      <c r="I61" s="1"/>
      <c r="J61" s="94"/>
      <c r="K61" s="18">
        <f>SUM(L61:M61)</f>
        <v>267</v>
      </c>
      <c r="L61" s="18">
        <f>M61/2</f>
        <v>89</v>
      </c>
      <c r="M61" s="18">
        <f>SUM(S61:X61)</f>
        <v>178</v>
      </c>
      <c r="N61" s="18">
        <f>M61-O61-P61</f>
        <v>114</v>
      </c>
      <c r="O61" s="18">
        <v>64</v>
      </c>
      <c r="P61" s="18"/>
      <c r="Q61" s="2"/>
      <c r="R61" s="2"/>
      <c r="S61" s="9">
        <v>34</v>
      </c>
      <c r="T61" s="9">
        <v>80</v>
      </c>
      <c r="U61" s="9">
        <v>64</v>
      </c>
      <c r="V61" s="9"/>
      <c r="W61" s="9"/>
      <c r="X61" s="37"/>
    </row>
    <row r="62" spans="1:24" ht="14.25" customHeight="1">
      <c r="A62" s="55" t="s">
        <v>143</v>
      </c>
      <c r="B62" s="68" t="s">
        <v>141</v>
      </c>
      <c r="C62" s="11"/>
      <c r="D62" s="11"/>
      <c r="E62" s="11"/>
      <c r="F62" s="11"/>
      <c r="G62" s="11"/>
      <c r="H62" s="92" t="s">
        <v>69</v>
      </c>
      <c r="I62" s="1"/>
      <c r="J62" s="94"/>
      <c r="K62" s="18">
        <f>SUM(L62:M62)</f>
        <v>81</v>
      </c>
      <c r="L62" s="18">
        <f>M62/2</f>
        <v>27</v>
      </c>
      <c r="M62" s="18">
        <f>SUM(S62:X62)</f>
        <v>54</v>
      </c>
      <c r="N62" s="18">
        <f>M62-O62-P62</f>
        <v>34</v>
      </c>
      <c r="O62" s="18">
        <v>20</v>
      </c>
      <c r="P62" s="18"/>
      <c r="Q62" s="2"/>
      <c r="R62" s="2"/>
      <c r="S62" s="9"/>
      <c r="T62" s="9"/>
      <c r="U62" s="9"/>
      <c r="V62" s="9">
        <v>54</v>
      </c>
      <c r="W62" s="9"/>
      <c r="X62" s="37"/>
    </row>
    <row r="63" spans="1:24" ht="14.25">
      <c r="A63" s="55" t="s">
        <v>48</v>
      </c>
      <c r="B63" s="66" t="s">
        <v>43</v>
      </c>
      <c r="C63" s="11"/>
      <c r="D63" s="11"/>
      <c r="E63" s="11"/>
      <c r="F63" s="11"/>
      <c r="G63" s="34" t="s">
        <v>179</v>
      </c>
      <c r="H63" s="97"/>
      <c r="I63" s="1"/>
      <c r="J63" s="95"/>
      <c r="K63" s="18"/>
      <c r="L63" s="18"/>
      <c r="M63" s="61">
        <f>SUM(S63:X63)</f>
        <v>36</v>
      </c>
      <c r="N63" s="18"/>
      <c r="O63" s="18"/>
      <c r="P63" s="18"/>
      <c r="Q63" s="87"/>
      <c r="R63" s="87"/>
      <c r="S63" s="20"/>
      <c r="T63" s="20"/>
      <c r="U63" s="20">
        <v>36</v>
      </c>
      <c r="V63" s="20"/>
      <c r="W63" s="20"/>
      <c r="X63" s="38"/>
    </row>
    <row r="64" spans="1:24" ht="14.25">
      <c r="A64" s="55" t="s">
        <v>49</v>
      </c>
      <c r="B64" s="66" t="s">
        <v>45</v>
      </c>
      <c r="C64" s="11"/>
      <c r="D64" s="11"/>
      <c r="E64" s="11"/>
      <c r="F64" s="11"/>
      <c r="G64" s="11"/>
      <c r="H64" s="93" t="s">
        <v>69</v>
      </c>
      <c r="I64" s="1"/>
      <c r="J64" s="97"/>
      <c r="K64" s="18"/>
      <c r="L64" s="18"/>
      <c r="M64" s="61">
        <f>SUM(S64:X64)</f>
        <v>216</v>
      </c>
      <c r="N64" s="18"/>
      <c r="O64" s="18"/>
      <c r="P64" s="18"/>
      <c r="Q64" s="87"/>
      <c r="R64" s="87"/>
      <c r="S64" s="20"/>
      <c r="T64" s="20"/>
      <c r="U64" s="20"/>
      <c r="V64" s="20">
        <v>216</v>
      </c>
      <c r="W64" s="20"/>
      <c r="X64" s="38"/>
    </row>
    <row r="65" spans="1:24" ht="42.75" customHeight="1">
      <c r="A65" s="54" t="s">
        <v>50</v>
      </c>
      <c r="B65" s="67" t="s">
        <v>144</v>
      </c>
      <c r="C65" s="35"/>
      <c r="D65" s="35"/>
      <c r="E65" s="35"/>
      <c r="F65" s="11" t="s">
        <v>87</v>
      </c>
      <c r="G65" s="35"/>
      <c r="H65" s="1"/>
      <c r="I65" s="11"/>
      <c r="J65" s="35"/>
      <c r="K65" s="19">
        <f>SUM(L65:M65)</f>
        <v>256.5</v>
      </c>
      <c r="L65" s="19">
        <f>M65/2</f>
        <v>85.5</v>
      </c>
      <c r="M65" s="19">
        <f>M66</f>
        <v>171</v>
      </c>
      <c r="N65" s="19">
        <f>N66</f>
        <v>90</v>
      </c>
      <c r="O65" s="19">
        <f>O66</f>
        <v>81</v>
      </c>
      <c r="P65" s="19"/>
      <c r="Q65" s="2"/>
      <c r="R65" s="2"/>
      <c r="S65" s="9"/>
      <c r="T65" s="9"/>
      <c r="U65" s="9"/>
      <c r="V65" s="9"/>
      <c r="W65" s="9"/>
      <c r="X65" s="37"/>
    </row>
    <row r="66" spans="1:24" ht="19.5" customHeight="1">
      <c r="A66" s="55" t="s">
        <v>52</v>
      </c>
      <c r="B66" s="69" t="s">
        <v>145</v>
      </c>
      <c r="C66" s="35"/>
      <c r="D66" s="35"/>
      <c r="E66" s="35"/>
      <c r="F66" s="11" t="s">
        <v>69</v>
      </c>
      <c r="G66" s="35"/>
      <c r="H66" s="1"/>
      <c r="I66" s="35"/>
      <c r="J66" s="35"/>
      <c r="K66" s="18">
        <f>SUM(L66:M66)</f>
        <v>256.5</v>
      </c>
      <c r="L66" s="18">
        <f>M66/2</f>
        <v>85.5</v>
      </c>
      <c r="M66" s="18">
        <f>SUM(Q66:X66)</f>
        <v>171</v>
      </c>
      <c r="N66" s="18">
        <v>90</v>
      </c>
      <c r="O66" s="18">
        <v>81</v>
      </c>
      <c r="P66" s="18"/>
      <c r="Q66" s="2"/>
      <c r="R66" s="2"/>
      <c r="S66" s="9">
        <v>71</v>
      </c>
      <c r="T66" s="9">
        <v>100</v>
      </c>
      <c r="U66" s="9"/>
      <c r="V66" s="9"/>
      <c r="W66" s="9"/>
      <c r="X66" s="37"/>
    </row>
    <row r="67" spans="1:24" ht="14.25">
      <c r="A67" s="55" t="s">
        <v>53</v>
      </c>
      <c r="B67" s="12" t="s">
        <v>43</v>
      </c>
      <c r="C67" s="35"/>
      <c r="D67" s="35"/>
      <c r="E67" s="35"/>
      <c r="F67" s="34"/>
      <c r="G67" s="34"/>
      <c r="H67" s="35"/>
      <c r="I67" s="35"/>
      <c r="J67" s="35"/>
      <c r="K67" s="18"/>
      <c r="L67" s="18"/>
      <c r="M67" s="61">
        <f>SUM(S67:X67)</f>
        <v>0</v>
      </c>
      <c r="N67" s="18"/>
      <c r="O67" s="18"/>
      <c r="P67" s="18"/>
      <c r="Q67" s="87"/>
      <c r="R67" s="87"/>
      <c r="S67" s="20"/>
      <c r="T67" s="20"/>
      <c r="U67" s="20"/>
      <c r="V67" s="20"/>
      <c r="W67" s="20"/>
      <c r="X67" s="38"/>
    </row>
    <row r="68" spans="1:24" ht="14.25">
      <c r="A68" s="55" t="s">
        <v>54</v>
      </c>
      <c r="B68" s="8" t="s">
        <v>45</v>
      </c>
      <c r="C68" s="35"/>
      <c r="D68" s="35"/>
      <c r="E68" s="35"/>
      <c r="F68" s="34" t="s">
        <v>69</v>
      </c>
      <c r="G68" s="34"/>
      <c r="H68" s="35"/>
      <c r="I68" s="35"/>
      <c r="J68" s="35"/>
      <c r="K68" s="18"/>
      <c r="L68" s="18"/>
      <c r="M68" s="61">
        <f>SUM(S68:X68)</f>
        <v>108</v>
      </c>
      <c r="N68" s="18"/>
      <c r="O68" s="18"/>
      <c r="P68" s="18"/>
      <c r="Q68" s="87"/>
      <c r="R68" s="87"/>
      <c r="S68" s="20"/>
      <c r="T68" s="20">
        <v>108</v>
      </c>
      <c r="U68" s="20"/>
      <c r="V68" s="20"/>
      <c r="W68" s="20"/>
      <c r="X68" s="38"/>
    </row>
    <row r="69" spans="1:24" ht="29.25" customHeight="1">
      <c r="A69" s="54" t="s">
        <v>149</v>
      </c>
      <c r="B69" s="67" t="s">
        <v>51</v>
      </c>
      <c r="C69" s="35"/>
      <c r="D69" s="35"/>
      <c r="E69" s="35"/>
      <c r="F69" s="34"/>
      <c r="G69" s="34"/>
      <c r="H69" s="11" t="s">
        <v>87</v>
      </c>
      <c r="J69" s="35"/>
      <c r="K69" s="90">
        <f>K70+K71</f>
        <v>342</v>
      </c>
      <c r="L69" s="90">
        <f>M69/2</f>
        <v>114</v>
      </c>
      <c r="M69" s="90">
        <f>M70+M71</f>
        <v>228</v>
      </c>
      <c r="N69" s="90">
        <f>N70+N71</f>
        <v>124</v>
      </c>
      <c r="O69" s="90">
        <f>O70+O71</f>
        <v>104</v>
      </c>
      <c r="P69" s="84"/>
      <c r="Q69" s="85"/>
      <c r="R69" s="85"/>
      <c r="S69" s="86"/>
      <c r="T69" s="86"/>
      <c r="U69" s="86"/>
      <c r="V69" s="86"/>
      <c r="W69" s="86"/>
      <c r="X69" s="98"/>
    </row>
    <row r="70" spans="1:24" ht="15" customHeight="1">
      <c r="A70" s="55" t="s">
        <v>147</v>
      </c>
      <c r="B70" s="70" t="s">
        <v>146</v>
      </c>
      <c r="C70" s="35"/>
      <c r="D70" s="35"/>
      <c r="E70" s="35"/>
      <c r="F70" s="34"/>
      <c r="G70" s="34"/>
      <c r="H70" s="35" t="s">
        <v>80</v>
      </c>
      <c r="I70" s="35"/>
      <c r="J70" s="35"/>
      <c r="K70" s="18">
        <f>SUM(L70:M70)</f>
        <v>216</v>
      </c>
      <c r="L70" s="84">
        <f>M70/2</f>
        <v>72</v>
      </c>
      <c r="M70" s="84">
        <f>SUM(Q70:X70)</f>
        <v>144</v>
      </c>
      <c r="N70" s="84">
        <v>80</v>
      </c>
      <c r="O70" s="84">
        <v>64</v>
      </c>
      <c r="P70" s="84"/>
      <c r="Q70" s="85"/>
      <c r="R70" s="85"/>
      <c r="S70" s="86"/>
      <c r="T70" s="97"/>
      <c r="U70" s="86">
        <v>74</v>
      </c>
      <c r="V70" s="86">
        <v>70</v>
      </c>
      <c r="W70" s="86"/>
      <c r="X70" s="98"/>
    </row>
    <row r="71" spans="1:24" ht="15" customHeight="1">
      <c r="A71" s="55" t="s">
        <v>148</v>
      </c>
      <c r="B71" s="12" t="s">
        <v>168</v>
      </c>
      <c r="C71" s="35"/>
      <c r="D71" s="35"/>
      <c r="E71" s="35"/>
      <c r="F71" s="34"/>
      <c r="G71" s="34"/>
      <c r="H71" s="35" t="s">
        <v>80</v>
      </c>
      <c r="I71" s="35"/>
      <c r="J71" s="35"/>
      <c r="K71" s="18">
        <f>SUM(L71:M71)</f>
        <v>126</v>
      </c>
      <c r="L71" s="84">
        <f>M71/2</f>
        <v>42</v>
      </c>
      <c r="M71" s="84">
        <f>SUM(Q71:X71)</f>
        <v>84</v>
      </c>
      <c r="N71" s="84">
        <v>44</v>
      </c>
      <c r="O71" s="84">
        <v>40</v>
      </c>
      <c r="P71" s="84"/>
      <c r="Q71" s="85"/>
      <c r="R71" s="85"/>
      <c r="S71" s="86"/>
      <c r="T71" s="86"/>
      <c r="U71" s="86">
        <v>54</v>
      </c>
      <c r="V71" s="97">
        <v>30</v>
      </c>
      <c r="W71" s="86"/>
      <c r="X71" s="98"/>
    </row>
    <row r="72" spans="1:24" ht="14.25">
      <c r="A72" s="55" t="s">
        <v>150</v>
      </c>
      <c r="B72" s="12" t="s">
        <v>43</v>
      </c>
      <c r="C72" s="35"/>
      <c r="D72" s="35"/>
      <c r="E72" s="35"/>
      <c r="F72" s="34"/>
      <c r="G72" s="34"/>
      <c r="H72" s="35"/>
      <c r="I72" s="35"/>
      <c r="J72" s="35"/>
      <c r="K72" s="18"/>
      <c r="L72" s="18"/>
      <c r="M72" s="61">
        <v>0</v>
      </c>
      <c r="N72" s="18"/>
      <c r="O72" s="18"/>
      <c r="P72" s="18"/>
      <c r="Q72" s="87"/>
      <c r="R72" s="87"/>
      <c r="S72" s="20"/>
      <c r="T72" s="20"/>
      <c r="U72" s="20"/>
      <c r="V72" s="20"/>
      <c r="W72" s="20"/>
      <c r="X72" s="38"/>
    </row>
    <row r="73" spans="1:24" ht="14.25">
      <c r="A73" s="55" t="s">
        <v>151</v>
      </c>
      <c r="B73" s="8" t="s">
        <v>45</v>
      </c>
      <c r="C73" s="11"/>
      <c r="D73" s="11"/>
      <c r="E73" s="11"/>
      <c r="F73" s="11"/>
      <c r="G73" s="11"/>
      <c r="H73" s="105" t="s">
        <v>69</v>
      </c>
      <c r="I73" s="11"/>
      <c r="J73" s="11"/>
      <c r="K73" s="18"/>
      <c r="L73" s="18"/>
      <c r="M73" s="61">
        <f>SUM(S73:X73)</f>
        <v>180</v>
      </c>
      <c r="N73" s="18"/>
      <c r="O73" s="18"/>
      <c r="P73" s="18"/>
      <c r="Q73" s="87"/>
      <c r="R73" s="87"/>
      <c r="S73" s="20"/>
      <c r="T73" s="20"/>
      <c r="U73" s="88"/>
      <c r="V73" s="20">
        <v>180</v>
      </c>
      <c r="W73" s="20"/>
      <c r="X73" s="38"/>
    </row>
    <row r="74" spans="1:24" ht="14.25">
      <c r="A74" s="58"/>
      <c r="B74" s="28" t="s">
        <v>55</v>
      </c>
      <c r="C74" s="28"/>
      <c r="D74" s="28"/>
      <c r="E74" s="28"/>
      <c r="F74" s="28"/>
      <c r="G74" s="28"/>
      <c r="H74" s="28"/>
      <c r="I74" s="28"/>
      <c r="J74" s="28"/>
      <c r="K74" s="26">
        <f aca="true" t="shared" si="9" ref="K74:P74">SUM(K10,K27,K34,K38)</f>
        <v>6642</v>
      </c>
      <c r="L74" s="26">
        <f t="shared" si="9"/>
        <v>2214</v>
      </c>
      <c r="M74" s="26">
        <f t="shared" si="9"/>
        <v>4428</v>
      </c>
      <c r="N74" s="26">
        <f t="shared" si="9"/>
        <v>2364</v>
      </c>
      <c r="O74" s="26">
        <f t="shared" si="9"/>
        <v>2046</v>
      </c>
      <c r="P74" s="26">
        <f t="shared" si="9"/>
        <v>20</v>
      </c>
      <c r="Q74" s="27">
        <f>SUM(Q12:Q56,Q59:Q62,Q65:Q66,Q69:Q71)</f>
        <v>612</v>
      </c>
      <c r="R74" s="27">
        <f>SUM(R12:R56,R59:R62,R65:R66,R69:R71)</f>
        <v>792</v>
      </c>
      <c r="S74" s="27">
        <f>SUM(S12:S56,S59:S62,S65:S66,S69:S71)</f>
        <v>612</v>
      </c>
      <c r="T74" s="27">
        <f>SUM(T12:T73)</f>
        <v>828</v>
      </c>
      <c r="U74" s="27">
        <f>SUM(U12:U73)</f>
        <v>612</v>
      </c>
      <c r="V74" s="27">
        <f>SUM(V12:V73)</f>
        <v>792</v>
      </c>
      <c r="W74" s="27">
        <f>SUM(W12:W73)</f>
        <v>612</v>
      </c>
      <c r="X74" s="99">
        <f>SUM(X12:X73)</f>
        <v>468</v>
      </c>
    </row>
    <row r="75" spans="1:24" ht="14.25">
      <c r="A75" s="54" t="s">
        <v>56</v>
      </c>
      <c r="B75" s="3" t="s">
        <v>57</v>
      </c>
      <c r="C75" s="3"/>
      <c r="D75" s="3"/>
      <c r="E75" s="3"/>
      <c r="F75" s="3"/>
      <c r="G75" s="3"/>
      <c r="H75" s="3"/>
      <c r="I75" s="3"/>
      <c r="J75" s="3"/>
      <c r="K75" s="1"/>
      <c r="L75" s="1"/>
      <c r="M75" s="1">
        <v>144</v>
      </c>
      <c r="N75" s="1"/>
      <c r="O75" s="50"/>
      <c r="P75" s="1"/>
      <c r="Q75" s="1"/>
      <c r="R75" s="1"/>
      <c r="S75" s="1"/>
      <c r="T75" s="1"/>
      <c r="U75" s="1"/>
      <c r="V75" s="1"/>
      <c r="W75" s="1"/>
      <c r="X75" s="37">
        <v>144</v>
      </c>
    </row>
    <row r="76" spans="1:24" ht="14.25">
      <c r="A76" s="54" t="s">
        <v>58</v>
      </c>
      <c r="B76" s="3" t="s">
        <v>59</v>
      </c>
      <c r="C76" s="3"/>
      <c r="D76" s="3"/>
      <c r="E76" s="3"/>
      <c r="F76" s="3"/>
      <c r="G76" s="3"/>
      <c r="H76" s="3"/>
      <c r="I76" s="3"/>
      <c r="J76" s="3"/>
      <c r="K76" s="1"/>
      <c r="L76" s="1"/>
      <c r="M76" s="1">
        <v>216</v>
      </c>
      <c r="N76" s="1"/>
      <c r="O76" s="1"/>
      <c r="P76" s="1"/>
      <c r="Q76" s="1"/>
      <c r="R76" s="1"/>
      <c r="S76" s="1"/>
      <c r="T76" s="1"/>
      <c r="U76" s="1"/>
      <c r="V76" s="1"/>
      <c r="W76" s="1"/>
      <c r="X76" s="37">
        <v>216</v>
      </c>
    </row>
    <row r="77" spans="1:24" ht="14.25">
      <c r="A77" s="133" t="s">
        <v>107</v>
      </c>
      <c r="B77" s="134"/>
      <c r="C77" s="134"/>
      <c r="D77" s="134"/>
      <c r="E77" s="134"/>
      <c r="F77" s="134"/>
      <c r="G77" s="134"/>
      <c r="H77" s="134"/>
      <c r="I77" s="134"/>
      <c r="J77" s="134"/>
      <c r="K77" s="135"/>
      <c r="L77" s="16"/>
      <c r="M77" s="131"/>
      <c r="N77" s="142" t="s">
        <v>169</v>
      </c>
      <c r="O77" s="142"/>
      <c r="P77" s="142"/>
      <c r="Q77" s="7">
        <f>Q74</f>
        <v>612</v>
      </c>
      <c r="R77" s="7">
        <f>R74</f>
        <v>792</v>
      </c>
      <c r="S77" s="7">
        <f>S74</f>
        <v>612</v>
      </c>
      <c r="T77" s="7">
        <v>720</v>
      </c>
      <c r="U77" s="7">
        <v>576</v>
      </c>
      <c r="V77" s="7">
        <v>360</v>
      </c>
      <c r="W77" s="7">
        <v>468</v>
      </c>
      <c r="X77" s="45">
        <v>288</v>
      </c>
    </row>
    <row r="78" spans="1:24" ht="14.25">
      <c r="A78" s="139" t="s">
        <v>59</v>
      </c>
      <c r="B78" s="140"/>
      <c r="C78" s="140"/>
      <c r="D78" s="140"/>
      <c r="E78" s="140"/>
      <c r="F78" s="140"/>
      <c r="G78" s="140"/>
      <c r="H78" s="140"/>
      <c r="I78" s="140"/>
      <c r="J78" s="140"/>
      <c r="K78" s="140"/>
      <c r="L78" s="16"/>
      <c r="M78" s="131"/>
      <c r="N78" s="142" t="s">
        <v>60</v>
      </c>
      <c r="O78" s="142"/>
      <c r="P78" s="142"/>
      <c r="Q78" s="7">
        <f>SUM(Q57,Q63,Q67)</f>
        <v>0</v>
      </c>
      <c r="R78" s="7">
        <f aca="true" t="shared" si="10" ref="R78:X78">SUM(R57,R63,R67)</f>
        <v>0</v>
      </c>
      <c r="S78" s="7">
        <f t="shared" si="10"/>
        <v>0</v>
      </c>
      <c r="T78" s="7">
        <f t="shared" si="10"/>
        <v>0</v>
      </c>
      <c r="U78" s="7">
        <f t="shared" si="10"/>
        <v>36</v>
      </c>
      <c r="V78" s="7">
        <f t="shared" si="10"/>
        <v>36</v>
      </c>
      <c r="W78" s="7">
        <f t="shared" si="10"/>
        <v>0</v>
      </c>
      <c r="X78" s="7">
        <f t="shared" si="10"/>
        <v>0</v>
      </c>
    </row>
    <row r="79" spans="1:24" ht="27" customHeight="1">
      <c r="A79" s="139" t="s">
        <v>89</v>
      </c>
      <c r="B79" s="140"/>
      <c r="C79" s="140"/>
      <c r="D79" s="140"/>
      <c r="E79" s="140"/>
      <c r="F79" s="140"/>
      <c r="G79" s="140"/>
      <c r="H79" s="140"/>
      <c r="I79" s="140"/>
      <c r="J79" s="140"/>
      <c r="K79" s="140"/>
      <c r="L79" s="16"/>
      <c r="M79" s="131"/>
      <c r="N79" s="158" t="s">
        <v>86</v>
      </c>
      <c r="O79" s="158"/>
      <c r="P79" s="158"/>
      <c r="Q79" s="7">
        <f>SUM(Q58,Q64,Q73)</f>
        <v>0</v>
      </c>
      <c r="R79" s="7">
        <f aca="true" t="shared" si="11" ref="R79:W79">SUM(R58,R64,R73)</f>
        <v>0</v>
      </c>
      <c r="S79" s="7">
        <f t="shared" si="11"/>
        <v>0</v>
      </c>
      <c r="T79" s="7">
        <v>108</v>
      </c>
      <c r="U79" s="7">
        <f t="shared" si="11"/>
        <v>0</v>
      </c>
      <c r="V79" s="7">
        <v>396</v>
      </c>
      <c r="W79" s="7">
        <f t="shared" si="11"/>
        <v>144</v>
      </c>
      <c r="X79" s="46" t="s">
        <v>167</v>
      </c>
    </row>
    <row r="80" spans="1:24" ht="14.25">
      <c r="A80" s="141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3"/>
      <c r="M80" s="131"/>
      <c r="N80" s="142" t="s">
        <v>61</v>
      </c>
      <c r="O80" s="142"/>
      <c r="P80" s="142"/>
      <c r="Q80" s="7">
        <v>0</v>
      </c>
      <c r="R80" s="7">
        <v>3</v>
      </c>
      <c r="S80" s="7">
        <v>0</v>
      </c>
      <c r="T80" s="7">
        <v>3</v>
      </c>
      <c r="U80" s="7">
        <v>2</v>
      </c>
      <c r="V80" s="7">
        <v>5</v>
      </c>
      <c r="W80" s="7">
        <v>0</v>
      </c>
      <c r="X80" s="45">
        <v>2</v>
      </c>
    </row>
    <row r="81" spans="1:24" ht="14.25">
      <c r="A81" s="160" t="s">
        <v>170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2"/>
      <c r="L81" s="14"/>
      <c r="M81" s="131"/>
      <c r="N81" s="126" t="s">
        <v>62</v>
      </c>
      <c r="O81" s="126"/>
      <c r="P81" s="126"/>
      <c r="Q81" s="7">
        <v>0</v>
      </c>
      <c r="R81" s="7">
        <v>9</v>
      </c>
      <c r="S81" s="7">
        <v>3</v>
      </c>
      <c r="T81" s="7">
        <v>7</v>
      </c>
      <c r="U81" s="7">
        <v>2</v>
      </c>
      <c r="V81" s="7">
        <v>4</v>
      </c>
      <c r="W81" s="7">
        <v>2</v>
      </c>
      <c r="X81" s="45">
        <v>7</v>
      </c>
    </row>
    <row r="82" spans="1:24" ht="15.75" customHeight="1" thickBot="1">
      <c r="A82" s="136" t="s">
        <v>108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8"/>
      <c r="L82" s="47"/>
      <c r="M82" s="132"/>
      <c r="N82" s="130" t="s">
        <v>63</v>
      </c>
      <c r="O82" s="130"/>
      <c r="P82" s="130"/>
      <c r="Q82" s="48">
        <v>0</v>
      </c>
      <c r="R82" s="48">
        <v>0</v>
      </c>
      <c r="S82" s="48">
        <v>0</v>
      </c>
      <c r="T82" s="48">
        <v>0</v>
      </c>
      <c r="U82" s="48">
        <v>1</v>
      </c>
      <c r="V82" s="48">
        <v>1</v>
      </c>
      <c r="W82" s="48">
        <v>0</v>
      </c>
      <c r="X82" s="49">
        <v>0</v>
      </c>
    </row>
    <row r="83" ht="14.25">
      <c r="T83" s="101"/>
    </row>
  </sheetData>
  <sheetProtection/>
  <mergeCells count="46">
    <mergeCell ref="N1:P1"/>
    <mergeCell ref="A81:K81"/>
    <mergeCell ref="Q1:R1"/>
    <mergeCell ref="A1:B1"/>
    <mergeCell ref="K2:P2"/>
    <mergeCell ref="Q2:X2"/>
    <mergeCell ref="M3:P3"/>
    <mergeCell ref="K3:K7"/>
    <mergeCell ref="L3:L7"/>
    <mergeCell ref="M4:M7"/>
    <mergeCell ref="N79:P79"/>
    <mergeCell ref="N80:P80"/>
    <mergeCell ref="U3:V3"/>
    <mergeCell ref="N4:P4"/>
    <mergeCell ref="S3:T3"/>
    <mergeCell ref="Q3:R3"/>
    <mergeCell ref="N77:P77"/>
    <mergeCell ref="N78:P78"/>
    <mergeCell ref="W3:X3"/>
    <mergeCell ref="C2:J4"/>
    <mergeCell ref="P5:P7"/>
    <mergeCell ref="C8:J8"/>
    <mergeCell ref="C5:C7"/>
    <mergeCell ref="I5:I7"/>
    <mergeCell ref="J5:J7"/>
    <mergeCell ref="F5:F7"/>
    <mergeCell ref="N5:N7"/>
    <mergeCell ref="N81:P81"/>
    <mergeCell ref="O5:O7"/>
    <mergeCell ref="N82:P82"/>
    <mergeCell ref="M77:M82"/>
    <mergeCell ref="A77:K77"/>
    <mergeCell ref="A82:K82"/>
    <mergeCell ref="A78:K78"/>
    <mergeCell ref="A79:K79"/>
    <mergeCell ref="A80:K80"/>
    <mergeCell ref="A11:B11"/>
    <mergeCell ref="A20:B20"/>
    <mergeCell ref="A25:B25"/>
    <mergeCell ref="C9:J9"/>
    <mergeCell ref="D5:D7"/>
    <mergeCell ref="E5:E7"/>
    <mergeCell ref="G5:G7"/>
    <mergeCell ref="A2:A7"/>
    <mergeCell ref="B2:B7"/>
    <mergeCell ref="H5:H7"/>
  </mergeCells>
  <printOptions/>
  <pageMargins left="0" right="0" top="0" bottom="0" header="0" footer="0"/>
  <pageSetup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2017-03-10T10:47:18Z</cp:lastPrinted>
  <dcterms:created xsi:type="dcterms:W3CDTF">2006-09-28T05:33:49Z</dcterms:created>
  <dcterms:modified xsi:type="dcterms:W3CDTF">2021-09-14T05:24:33Z</dcterms:modified>
  <cp:category/>
  <cp:version/>
  <cp:contentType/>
  <cp:contentStatus/>
</cp:coreProperties>
</file>